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\Advanced Info Service Public Company Lim ited - 1000000338\1565753 - 2024 DEC-FSA-AIS\Working Folder\Q3'24\Draft FS\AIS\Rev5\"/>
    </mc:Choice>
  </mc:AlternateContent>
  <xr:revisionPtr revIDLastSave="0" documentId="13_ncr:1_{BAF92F41-E4F9-4DEF-9187-7A0B94F63312}" xr6:coauthVersionLast="47" xr6:coauthVersionMax="47" xr10:uidLastSave="{00000000-0000-0000-0000-000000000000}"/>
  <bookViews>
    <workbookView xWindow="-108" yWindow="-108" windowWidth="23256" windowHeight="13896" tabRatio="835" xr2:uid="{00000000-000D-0000-FFFF-FFFF00000000}"/>
  </bookViews>
  <sheets>
    <sheet name="SFP(P.3-5)" sheetId="5" r:id="rId1"/>
    <sheet name="SI (3ด) P.6" sheetId="35" r:id="rId2"/>
    <sheet name="SCI (3ด) P.7" sheetId="36" r:id="rId3"/>
    <sheet name="SI (9ด) P.8" sheetId="44" r:id="rId4"/>
    <sheet name="SCI (9ด) P.9" sheetId="43" r:id="rId5"/>
    <sheet name="SCE รวม (PY) P.10 " sheetId="41" r:id="rId6"/>
    <sheet name="SCE รวม (CY) P.11" sheetId="37" r:id="rId7"/>
    <sheet name="SCE เฉพาะกิจการ (PY) P. 12" sheetId="42" r:id="rId8"/>
    <sheet name="SCE เฉพาะกิจการ (CY) P.13" sheetId="38" r:id="rId9"/>
    <sheet name="SCF  P.14-P.15" sheetId="30" r:id="rId10"/>
  </sheets>
  <definedNames>
    <definedName name="_xlnm.Print_Area" localSheetId="8">'SCE เฉพาะกิจการ (CY) P.13'!$A$1:$V$24</definedName>
    <definedName name="_xlnm.Print_Area" localSheetId="7">'SCE เฉพาะกิจการ (PY) P. 12'!$A$1:$V$24</definedName>
    <definedName name="_xlnm.Print_Area" localSheetId="6">'SCE รวม (CY) P.11'!$A$1:$AB$30</definedName>
    <definedName name="_xlnm.Print_Area" localSheetId="5">'SCE รวม (PY) P.10 '!$A$1:$AB$33</definedName>
    <definedName name="_xlnm.Print_Area" localSheetId="9">'SCF  P.14-P.15'!$A$1:$J$90</definedName>
    <definedName name="_xlnm.Print_Area" localSheetId="2">'SCI (3ด) P.7'!$A$1:$I$23</definedName>
    <definedName name="_xlnm.Print_Area" localSheetId="4">'SCI (9ด) P.9'!$A$1:$I$25</definedName>
    <definedName name="_xlnm.Print_Area" localSheetId="0">'SFP(P.3-5)'!$A$1:$J$109</definedName>
    <definedName name="_xlnm.Print_Area" localSheetId="1">'SI (3ด) P.6'!$A$1:$J$46</definedName>
    <definedName name="_xlnm.Print_Area" localSheetId="3">'SI (9ด) P.8'!$A$1:$J$47</definedName>
    <definedName name="Z_62C88142_195A_406E_A347_1C61EA880C0D_.wvu.PrintArea" localSheetId="2" hidden="1">'SCI (3ด) P.7'!#REF!</definedName>
    <definedName name="Z_8AE384D2_954E_4FC4_9E7B_72B2DA3D2D3A_.wvu.Rows" localSheetId="2" hidden="1">'SCI (3ด) P.7'!#REF!</definedName>
    <definedName name="Z_DFBF4CAE_57D7_4172_8C3A_8E3DF4930C4B_.wvu.Rows" localSheetId="2" hidden="1">'SCI (3ด) P.7'!#REF!</definedName>
    <definedName name="Z_E1DB4DD3_3D3D_4C8E_ADFF_122E3B5E40F3_.wvu.PrintArea" localSheetId="2" hidden="1">'SCI (3ด) P.7'!#REF!</definedName>
    <definedName name="Z_E1DB4DD3_3D3D_4C8E_ADFF_122E3B5E40F3_.wvu.Rows" localSheetId="2" hidden="1">'SCI (3ด) P.7'!#REF!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5" l="1"/>
  <c r="H67" i="30"/>
  <c r="D84" i="30"/>
  <c r="D25" i="30"/>
  <c r="D23" i="30"/>
  <c r="D23" i="44"/>
  <c r="C17" i="36"/>
  <c r="J40" i="35"/>
  <c r="R21" i="38"/>
  <c r="V26" i="37"/>
  <c r="D106" i="5"/>
  <c r="J79" i="30"/>
  <c r="H79" i="30"/>
  <c r="F79" i="30"/>
  <c r="D67" i="30"/>
  <c r="J67" i="30"/>
  <c r="F67" i="30"/>
  <c r="Z23" i="41" l="1"/>
  <c r="AB22" i="41"/>
  <c r="E22" i="43" l="1"/>
  <c r="I17" i="43" l="1"/>
  <c r="G17" i="43"/>
  <c r="E17" i="43"/>
  <c r="R28" i="41" s="1"/>
  <c r="C17" i="43"/>
  <c r="R27" i="37" s="1"/>
  <c r="V27" i="37" s="1"/>
  <c r="J24" i="44"/>
  <c r="H24" i="44"/>
  <c r="F24" i="44"/>
  <c r="D24" i="44"/>
  <c r="J17" i="44"/>
  <c r="H17" i="44"/>
  <c r="F17" i="44"/>
  <c r="D17" i="44"/>
  <c r="J12" i="44"/>
  <c r="H12" i="44"/>
  <c r="F12" i="44"/>
  <c r="D12" i="44"/>
  <c r="D19" i="44" l="1"/>
  <c r="D26" i="44" s="1"/>
  <c r="D35" i="44" s="1"/>
  <c r="D37" i="44" s="1"/>
  <c r="F19" i="44"/>
  <c r="F26" i="44" s="1"/>
  <c r="F35" i="44" s="1"/>
  <c r="F37" i="44" s="1"/>
  <c r="H19" i="44"/>
  <c r="H26" i="44" s="1"/>
  <c r="H35" i="44" s="1"/>
  <c r="H37" i="44" s="1"/>
  <c r="H40" i="44" s="1"/>
  <c r="J19" i="44"/>
  <c r="J26" i="44" s="1"/>
  <c r="J35" i="44" s="1"/>
  <c r="J37" i="44" s="1"/>
  <c r="F10" i="30" l="1"/>
  <c r="E10" i="43"/>
  <c r="F42" i="44"/>
  <c r="F40" i="44" s="1"/>
  <c r="L27" i="41" s="1"/>
  <c r="J10" i="30"/>
  <c r="J20" i="42"/>
  <c r="I10" i="43"/>
  <c r="J42" i="44"/>
  <c r="J40" i="44" s="1"/>
  <c r="J20" i="38"/>
  <c r="H42" i="44"/>
  <c r="D10" i="30"/>
  <c r="D42" i="44"/>
  <c r="D40" i="44" s="1"/>
  <c r="L26" i="37" s="1"/>
  <c r="C10" i="43"/>
  <c r="H10" i="30"/>
  <c r="G10" i="43"/>
  <c r="H65" i="5"/>
  <c r="E17" i="36" l="1"/>
  <c r="G17" i="36"/>
  <c r="V14" i="41" l="1"/>
  <c r="X14" i="41" s="1"/>
  <c r="AB14" i="41" s="1"/>
  <c r="J106" i="5" l="1"/>
  <c r="J108" i="5" s="1"/>
  <c r="F106" i="5"/>
  <c r="F108" i="5" s="1"/>
  <c r="J74" i="5"/>
  <c r="F74" i="5"/>
  <c r="J65" i="5"/>
  <c r="J75" i="5" s="1"/>
  <c r="F65" i="5"/>
  <c r="J36" i="5"/>
  <c r="F36" i="5"/>
  <c r="J22" i="5"/>
  <c r="F22" i="5"/>
  <c r="X23" i="41"/>
  <c r="V23" i="41"/>
  <c r="T23" i="41"/>
  <c r="R23" i="41"/>
  <c r="P23" i="41"/>
  <c r="N23" i="41"/>
  <c r="L23" i="41"/>
  <c r="J23" i="41"/>
  <c r="H23" i="41"/>
  <c r="F23" i="41"/>
  <c r="D23" i="41"/>
  <c r="AB21" i="41"/>
  <c r="AB23" i="41" s="1"/>
  <c r="I17" i="36"/>
  <c r="E22" i="36"/>
  <c r="J24" i="35"/>
  <c r="J17" i="35"/>
  <c r="J12" i="35"/>
  <c r="F24" i="35"/>
  <c r="F17" i="35"/>
  <c r="F12" i="35"/>
  <c r="J19" i="35" l="1"/>
  <c r="J26" i="35" s="1"/>
  <c r="J35" i="35" s="1"/>
  <c r="J37" i="35" s="1"/>
  <c r="J42" i="35" s="1"/>
  <c r="I18" i="43" s="1"/>
  <c r="I21" i="43" s="1"/>
  <c r="I23" i="43" s="1"/>
  <c r="F19" i="35"/>
  <c r="F26" i="35" s="1"/>
  <c r="F35" i="35" s="1"/>
  <c r="F37" i="35" s="1"/>
  <c r="F40" i="35" s="1"/>
  <c r="J109" i="5"/>
  <c r="F75" i="5"/>
  <c r="F109" i="5" s="1"/>
  <c r="J37" i="5"/>
  <c r="F37" i="5"/>
  <c r="E10" i="36" l="1"/>
  <c r="E18" i="36" s="1"/>
  <c r="E21" i="36" s="1"/>
  <c r="E23" i="36" s="1"/>
  <c r="E18" i="43"/>
  <c r="E21" i="43" s="1"/>
  <c r="E23" i="43" s="1"/>
  <c r="I10" i="36"/>
  <c r="I18" i="36" s="1"/>
  <c r="I21" i="36" s="1"/>
  <c r="I23" i="36" s="1"/>
  <c r="J27" i="30"/>
  <c r="J42" i="30" s="1"/>
  <c r="J45" i="30" s="1"/>
  <c r="J83" i="30" s="1"/>
  <c r="J85" i="30" s="1"/>
  <c r="T14" i="38"/>
  <c r="P22" i="38"/>
  <c r="N22" i="38"/>
  <c r="L22" i="38"/>
  <c r="H22" i="38"/>
  <c r="F22" i="38"/>
  <c r="D22" i="38"/>
  <c r="R20" i="38"/>
  <c r="T20" i="38" s="1"/>
  <c r="R22" i="42"/>
  <c r="P22" i="42"/>
  <c r="N22" i="42"/>
  <c r="L22" i="42"/>
  <c r="J22" i="42"/>
  <c r="H22" i="42"/>
  <c r="F22" i="42"/>
  <c r="D22" i="42"/>
  <c r="T20" i="42"/>
  <c r="V20" i="42" s="1"/>
  <c r="Z28" i="37"/>
  <c r="T28" i="37"/>
  <c r="R28" i="37"/>
  <c r="P28" i="37"/>
  <c r="N28" i="37"/>
  <c r="J28" i="37"/>
  <c r="H28" i="37"/>
  <c r="F28" i="37"/>
  <c r="D28" i="37"/>
  <c r="V27" i="41" l="1"/>
  <c r="X27" i="41" s="1"/>
  <c r="Z29" i="41"/>
  <c r="T29" i="41"/>
  <c r="R29" i="41"/>
  <c r="P29" i="41"/>
  <c r="N29" i="41"/>
  <c r="L29" i="41"/>
  <c r="J29" i="41"/>
  <c r="H29" i="41"/>
  <c r="F29" i="41"/>
  <c r="D29" i="41"/>
  <c r="T18" i="41"/>
  <c r="T24" i="41" s="1"/>
  <c r="T30" i="41" s="1"/>
  <c r="R18" i="41"/>
  <c r="R24" i="41" s="1"/>
  <c r="R30" i="41" s="1"/>
  <c r="P18" i="41"/>
  <c r="P24" i="41" s="1"/>
  <c r="P30" i="41" s="1"/>
  <c r="J18" i="41"/>
  <c r="J24" i="41" s="1"/>
  <c r="H18" i="41"/>
  <c r="H24" i="41" s="1"/>
  <c r="F18" i="41"/>
  <c r="F24" i="41" s="1"/>
  <c r="D18" i="41"/>
  <c r="D24" i="41" s="1"/>
  <c r="T18" i="37"/>
  <c r="R18" i="37"/>
  <c r="P18" i="37"/>
  <c r="J18" i="37"/>
  <c r="H18" i="37"/>
  <c r="F18" i="37"/>
  <c r="D18" i="37"/>
  <c r="D22" i="37"/>
  <c r="J22" i="37"/>
  <c r="H22" i="37"/>
  <c r="F22" i="37"/>
  <c r="D30" i="41" l="1"/>
  <c r="F30" i="41"/>
  <c r="H30" i="41"/>
  <c r="J30" i="41"/>
  <c r="AB27" i="41"/>
  <c r="F23" i="37"/>
  <c r="H23" i="37"/>
  <c r="J23" i="37"/>
  <c r="Z22" i="37" l="1"/>
  <c r="T22" i="37"/>
  <c r="T23" i="37" s="1"/>
  <c r="R22" i="37"/>
  <c r="R23" i="37" s="1"/>
  <c r="P22" i="37"/>
  <c r="P23" i="37" s="1"/>
  <c r="N22" i="37"/>
  <c r="L22" i="37"/>
  <c r="V22" i="37"/>
  <c r="AB21" i="37" l="1"/>
  <c r="AB22" i="37" l="1"/>
  <c r="D76" i="30"/>
  <c r="X22" i="37"/>
  <c r="V28" i="37" l="1"/>
  <c r="D24" i="35" l="1"/>
  <c r="D17" i="35"/>
  <c r="D12" i="35"/>
  <c r="D108" i="5"/>
  <c r="D74" i="5"/>
  <c r="D65" i="5"/>
  <c r="D36" i="5"/>
  <c r="D22" i="5"/>
  <c r="R22" i="38"/>
  <c r="H24" i="35"/>
  <c r="H17" i="35"/>
  <c r="H106" i="5"/>
  <c r="H108" i="5" s="1"/>
  <c r="H74" i="5"/>
  <c r="H36" i="5"/>
  <c r="H22" i="5"/>
  <c r="D75" i="5" l="1"/>
  <c r="D109" i="5" s="1"/>
  <c r="D19" i="35"/>
  <c r="D26" i="35" s="1"/>
  <c r="H75" i="5"/>
  <c r="H109" i="5" s="1"/>
  <c r="H37" i="5"/>
  <c r="D37" i="5"/>
  <c r="T21" i="42"/>
  <c r="R17" i="42"/>
  <c r="R23" i="42" s="1"/>
  <c r="P17" i="42"/>
  <c r="P23" i="42" s="1"/>
  <c r="N17" i="42"/>
  <c r="N23" i="42" s="1"/>
  <c r="L17" i="42"/>
  <c r="J17" i="42"/>
  <c r="H17" i="42"/>
  <c r="F17" i="42"/>
  <c r="D17" i="42"/>
  <c r="D23" i="42" s="1"/>
  <c r="V16" i="42"/>
  <c r="T14" i="42"/>
  <c r="V14" i="42" s="1"/>
  <c r="Z18" i="41"/>
  <c r="Z24" i="41" s="1"/>
  <c r="Z30" i="41" s="1"/>
  <c r="N18" i="41"/>
  <c r="N24" i="41" s="1"/>
  <c r="N30" i="41" s="1"/>
  <c r="L18" i="41"/>
  <c r="L24" i="41" s="1"/>
  <c r="L30" i="41" s="1"/>
  <c r="X17" i="41"/>
  <c r="AB17" i="41" s="1"/>
  <c r="V18" i="41"/>
  <c r="V24" i="41" s="1"/>
  <c r="V17" i="42" l="1"/>
  <c r="V21" i="42"/>
  <c r="V22" i="42" s="1"/>
  <c r="V23" i="42" s="1"/>
  <c r="T22" i="42"/>
  <c r="F23" i="42"/>
  <c r="L23" i="42"/>
  <c r="H23" i="42"/>
  <c r="J23" i="42"/>
  <c r="V28" i="41"/>
  <c r="T17" i="42"/>
  <c r="T23" i="42" l="1"/>
  <c r="V29" i="41"/>
  <c r="V30" i="41" s="1"/>
  <c r="AB18" i="41"/>
  <c r="AB24" i="41" s="1"/>
  <c r="X18" i="41"/>
  <c r="X24" i="41" s="1"/>
  <c r="X28" i="41"/>
  <c r="X29" i="41" s="1"/>
  <c r="X30" i="41" l="1"/>
  <c r="AB28" i="41"/>
  <c r="AB29" i="41" l="1"/>
  <c r="AB30" i="41" s="1"/>
  <c r="V18" i="37" l="1"/>
  <c r="N18" i="37"/>
  <c r="N23" i="37" s="1"/>
  <c r="V14" i="37" l="1"/>
  <c r="V16" i="38" l="1"/>
  <c r="H17" i="38"/>
  <c r="H23" i="38" s="1"/>
  <c r="J29" i="37" l="1"/>
  <c r="H29" i="37"/>
  <c r="V17" i="38" l="1"/>
  <c r="D23" i="37" l="1"/>
  <c r="L17" i="38" l="1"/>
  <c r="J17" i="38"/>
  <c r="F17" i="38"/>
  <c r="D17" i="38"/>
  <c r="R29" i="37" l="1"/>
  <c r="D23" i="38"/>
  <c r="R17" i="38"/>
  <c r="P17" i="38"/>
  <c r="N17" i="38"/>
  <c r="F23" i="38"/>
  <c r="T29" i="37"/>
  <c r="P29" i="37"/>
  <c r="N29" i="37"/>
  <c r="F29" i="37"/>
  <c r="D29" i="37"/>
  <c r="Z18" i="37"/>
  <c r="L18" i="37"/>
  <c r="L23" i="37" s="1"/>
  <c r="X17" i="37"/>
  <c r="AB17" i="37" s="1"/>
  <c r="V23" i="37"/>
  <c r="X14" i="37"/>
  <c r="AB14" i="37" s="1"/>
  <c r="H12" i="35"/>
  <c r="D79" i="30" l="1"/>
  <c r="D78" i="30"/>
  <c r="H19" i="35"/>
  <c r="H26" i="35" s="1"/>
  <c r="H35" i="35" s="1"/>
  <c r="H37" i="35" s="1"/>
  <c r="Z23" i="37"/>
  <c r="Z29" i="37" s="1"/>
  <c r="N23" i="38"/>
  <c r="R23" i="38"/>
  <c r="T17" i="38"/>
  <c r="AB18" i="37"/>
  <c r="AB23" i="37" s="1"/>
  <c r="D35" i="35"/>
  <c r="D37" i="35" s="1"/>
  <c r="D42" i="35" s="1"/>
  <c r="D40" i="35" s="1"/>
  <c r="P23" i="38"/>
  <c r="V14" i="38"/>
  <c r="L23" i="38"/>
  <c r="Z30" i="37" l="1"/>
  <c r="H40" i="35"/>
  <c r="H42" i="35" s="1"/>
  <c r="G18" i="43" s="1"/>
  <c r="G21" i="43" s="1"/>
  <c r="G23" i="43" s="1"/>
  <c r="C10" i="36"/>
  <c r="C18" i="36" s="1"/>
  <c r="C23" i="36" s="1"/>
  <c r="C21" i="36" s="1"/>
  <c r="C18" i="43"/>
  <c r="C21" i="43" s="1"/>
  <c r="C23" i="43" s="1"/>
  <c r="H27" i="30"/>
  <c r="H42" i="30" s="1"/>
  <c r="H45" i="30" s="1"/>
  <c r="T21" i="38"/>
  <c r="T22" i="38" s="1"/>
  <c r="V29" i="37"/>
  <c r="V30" i="37" s="1"/>
  <c r="X27" i="37"/>
  <c r="X18" i="37"/>
  <c r="X23" i="37" s="1"/>
  <c r="H83" i="30" l="1"/>
  <c r="H85" i="30" s="1"/>
  <c r="G10" i="36"/>
  <c r="T23" i="38"/>
  <c r="T24" i="38" s="1"/>
  <c r="AB27" i="37"/>
  <c r="G18" i="36" l="1"/>
  <c r="G21" i="36" s="1"/>
  <c r="G23" i="36" s="1"/>
  <c r="V21" i="38"/>
  <c r="V20" i="38" l="1"/>
  <c r="V22" i="38" s="1"/>
  <c r="V23" i="38" s="1"/>
  <c r="J22" i="38"/>
  <c r="J23" i="38" s="1"/>
  <c r="D27" i="30"/>
  <c r="J24" i="38" l="1"/>
  <c r="V24" i="38"/>
  <c r="D42" i="30"/>
  <c r="D45" i="30" s="1"/>
  <c r="D83" i="30" l="1"/>
  <c r="D85" i="30" s="1"/>
  <c r="X26" i="37"/>
  <c r="L28" i="37"/>
  <c r="L29" i="37" s="1"/>
  <c r="L30" i="37" l="1"/>
  <c r="X28" i="37"/>
  <c r="X29" i="37" s="1"/>
  <c r="AB26" i="37"/>
  <c r="AB28" i="37" s="1"/>
  <c r="AB29" i="37" s="1"/>
  <c r="AB30" i="37" l="1"/>
  <c r="X30" i="37"/>
  <c r="F27" i="30" l="1"/>
  <c r="F42" i="30" s="1"/>
  <c r="F45" i="30" s="1"/>
  <c r="F83" i="30" s="1"/>
  <c r="F85" i="30" s="1"/>
  <c r="F42" i="35"/>
</calcChain>
</file>

<file path=xl/sharedStrings.xml><?xml version="1.0" encoding="utf-8"?>
<sst xmlns="http://schemas.openxmlformats.org/spreadsheetml/2006/main" count="583" uniqueCount="250">
  <si>
    <t>บริษัท แอดวานซ์ อินโฟร์ เซอร์วิส จำกัด (มหาชน) และบริษัทย่อย</t>
  </si>
  <si>
    <t>งบฐานะการเงิน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</si>
  <si>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</si>
  <si>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</si>
  <si>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</si>
  <si>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</si>
  <si>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 xml:space="preserve">ณ วันที่ </t>
  </si>
  <si>
    <t>31 ธันวาคม</t>
  </si>
  <si>
    <t>2567</t>
  </si>
  <si>
    <t>2566</t>
  </si>
  <si>
    <t>“ยังไม่ได้ตรวจสอบ”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</si>
  <si>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</si>
  <si>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</si>
  <si>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</si>
  <si>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เงินฝากธนาคารที่สามารถใช้เป็นการเฉพาะ</t>
  </si>
  <si>
    <t>ลูกหนี้การค้าและลูกหนี้หมุนเวียนอื่น</t>
  </si>
  <si>
    <t>4, 14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</si>
  <si>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</si>
  <si>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</si>
  <si>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</si>
  <si>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สินทรัพย์ภาษีเงินได้ของงวดปัจจุบัน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</si>
  <si>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</si>
  <si>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</si>
  <si>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</si>
  <si>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</si>
  <si>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</si>
  <si>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 xml:space="preserve">เงินลงทุนในบริษัทย่อย </t>
  </si>
  <si>
    <t>เงินลงทุนในบริษัทร่วม และการร่วมค้า</t>
  </si>
  <si>
    <t>เงินให้กู้ยืมระยะยาวแก่กิจการที่เกี่ยวข้องกัน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</si>
  <si>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</si>
  <si>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</si>
  <si>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</si>
  <si>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</si>
  <si>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ใบอนุญาตให้ใช้คลื่นความถี่โทรคมนาคม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</si>
  <si>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</si>
  <si>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</si>
  <si>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</si>
  <si>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</si>
  <si>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r>
      <t>งบฐานะการเงิน</t>
    </r>
    <r>
      <rPr>
        <sz val="16"/>
        <rFont val="Angsana New"/>
        <family val="1"/>
      </rPr>
      <t xml:space="preserve"> (ต่อ)</t>
    </r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</si>
  <si>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</si>
  <si>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</si>
  <si>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</si>
  <si>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9, 14</t>
  </si>
  <si>
    <t>เจ้าหนี้การค้าและเจ้าหนี้หมุนเวียนอื่น</t>
  </si>
  <si>
    <t>ประมาณการสำหรับผลประโยชน์ตอบแทนจ่าย</t>
  </si>
  <si>
    <t>รายได้ค่าบริการโทรศัพท์เคลื่อนที่รับล่วงหน้า</t>
  </si>
  <si>
    <t>เงินรับล่วงหน้าจากลูกค้า</t>
  </si>
  <si>
    <t>ส่วนของหนี้สินระยะยาวที่ถึงกำหนดชำระภายในหนึ่งปี</t>
  </si>
  <si>
    <t>ส่วนของใบอนุญาตให้ใช้คลื่นความถี่โทรคมนาคม</t>
  </si>
  <si>
    <t>ค้างจ่ายที่ถึงกำหนดชำระภายในหนึ่งปี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</si>
  <si>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</si>
  <si>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เงินกู้ยืมระยะสั้นจากกิจการที่เกี่ยวข้องกัน</t>
  </si>
  <si>
    <t>เงินปันผลค้างจ่าย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</si>
  <si>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</si>
  <si>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</si>
  <si>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</si>
  <si>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</si>
  <si>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</si>
  <si>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หนี้สินระยะยาว</t>
  </si>
  <si>
    <t>หนี้สินตามสัญญาเช่า</t>
  </si>
  <si>
    <t>ประมาณการหนี้สินสำหรับผลประโยชน์พนักงาน</t>
  </si>
  <si>
    <t>ใบอนุญาตให้ใช้คลื่นความถี่โทรคมนาคมค้างจ่าย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</si>
  <si>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</si>
  <si>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</si>
  <si>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</si>
  <si>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</si>
  <si>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</si>
  <si>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</si>
  <si>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</si>
  <si>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</si>
  <si>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>หุ้นสามัญ 4,997 ล้านหุ้น มูลค่าหุ้นละ 1.00 บาท</t>
  </si>
  <si>
    <t xml:space="preserve">   ทุนที่ออกและชำระแล้ว</t>
  </si>
  <si>
    <t>หุ้นสามัญ 2,974 ล้านหุ้น มูลค่าหุ้นละ 1.00 บาท</t>
  </si>
  <si>
    <t>ชำระครบแล้ว</t>
  </si>
  <si>
    <t>ส่วนเกินมูลค่าหุ้น</t>
  </si>
  <si>
    <t xml:space="preserve">   ส่วนเกินมูลค่าหุ้นสามัญ</t>
  </si>
  <si>
    <t>ส่วนต่ำกว่าทุนอื่น</t>
  </si>
  <si>
    <t>ส่วนต่ำจากการเปลี่ยนแปลงสัดส่วนการถือหุ้นในบริษัทย่อย</t>
  </si>
  <si>
    <t>กำไรสะสม</t>
  </si>
  <si>
    <t xml:space="preserve">   จัดสรรแล้ว </t>
  </si>
  <si>
    <t>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</si>
  <si>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</si>
  <si>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</si>
  <si>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รวมส่วนของผู้ถือหุ้นเฉพาะบริษัท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</si>
  <si>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</si>
  <si>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</si>
  <si>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</si>
  <si>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</t>
  </si>
  <si>
    <t xml:space="preserve"> </t>
  </si>
  <si>
    <t>รายได้</t>
  </si>
  <si>
    <t>รายได้จากการให้บริการและการให้เช่าอุปกรณ์</t>
  </si>
  <si>
    <t xml:space="preserve">รายได้จากการขาย </t>
  </si>
  <si>
    <t>รวมรายได้</t>
  </si>
  <si>
    <t>ต้นทุน</t>
  </si>
  <si>
    <t>ต้นทุนการให้บริการและการให้เช่าอุปกรณ์</t>
  </si>
  <si>
    <t>ต้นทุนขาย</t>
  </si>
  <si>
    <t>รวมต้นทุน</t>
  </si>
  <si>
    <t>กำไรขั้นต้น</t>
  </si>
  <si>
    <t>ต้นทุนในการจัดจำหน่ายและค่าใช้จ่ายในการบริหาร</t>
  </si>
  <si>
    <t>ต้นทุนในการจัดจำหน่าย</t>
  </si>
  <si>
    <t>ค่าใช้จ่ายในการบริหาร</t>
  </si>
  <si>
    <t>รวมต้นทุนในการจัดจำหน่ายและค่าใช้จ่ายในการบริหาร</t>
  </si>
  <si>
    <t>กำไรจากกิจกรรมดำเนินงาน</t>
  </si>
  <si>
    <t>รายได้ทางการเงิน</t>
  </si>
  <si>
    <t xml:space="preserve">รายได้อื่น
</t>
  </si>
  <si>
    <t xml:space="preserve">    ที่ใช้วิธีส่วนได้เสีย</t>
  </si>
  <si>
    <t>6, 7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</si>
  <si>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</si>
  <si>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</si>
  <si>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</si>
  <si>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</si>
  <si>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</si>
  <si>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t xml:space="preserve">    ส่วนที่เป็นของผู้ถือหุ้นของบริษัท</t>
  </si>
  <si>
    <t xml:space="preserve">    ส่วนที่เป็นของส่วนได้เสียที่ไม่มีอำนาจควบคุม</t>
  </si>
  <si>
    <t>กำไรต่อหุ้น (บาท)</t>
  </si>
  <si>
    <t>งบกำไรขาดทุนเบ็ดเสร็จอื่น</t>
  </si>
  <si>
    <t>กำไรขาดทุนเบ็ดเสร็จอื่น</t>
  </si>
  <si>
    <t>รายการที่จะถูกจัดประเภทใหม่ไว้ในกำไรหรือขาดทุนในภายหลัง</t>
  </si>
  <si>
    <t xml:space="preserve">    ภาษีเงินได้ของรายการที่จะอาจถูกจัดประเภทใหม่ไว้ในกำไรหรือขาดทุน</t>
  </si>
  <si>
    <t>ในภายหลัง</t>
  </si>
  <si>
    <t>กำไรเบ็ดเสร็จรวมสำหรับงวด</t>
  </si>
  <si>
    <t>การแบ่งปันกำไรเบ็ดเสร็จรวม</t>
  </si>
  <si>
    <t xml:space="preserve">   ส่วนที่เป็นของผู้ถือหุ้นของบริษัท</t>
  </si>
  <si>
    <t xml:space="preserve">   ส่วนที่เป็นของส่วนได้เสียที่ไม่มีอำนาจควบคุม</t>
  </si>
  <si>
    <r>
      <t xml:space="preserve">งบการเปลี่ยนแปลงส่วนของผู้ถือหุ้น  </t>
    </r>
    <r>
      <rPr>
        <sz val="16"/>
        <rFont val="Angsana New"/>
        <family val="1"/>
      </rPr>
      <t>(ต่อ)</t>
    </r>
  </si>
  <si>
    <t xml:space="preserve">งบการเงินรวม </t>
  </si>
  <si>
    <t>ส่วนต่ำจาก</t>
  </si>
  <si>
    <t>สำรองสำหรับ</t>
  </si>
  <si>
    <t>ส่วนของ</t>
  </si>
  <si>
    <t>การเปลี่ยนแปลง</t>
  </si>
  <si>
    <t>การจ่ายโดย</t>
  </si>
  <si>
    <t>กำไรจาก</t>
  </si>
  <si>
    <t>สำรอง</t>
  </si>
  <si>
    <t>รวมองค์ประกอบ</t>
  </si>
  <si>
    <t>รวมส่วนของ</t>
  </si>
  <si>
    <t>ส่วนได้เสีย</t>
  </si>
  <si>
    <t>ทุนที่ออกและ</t>
  </si>
  <si>
    <t>ส่วนเกิน</t>
  </si>
  <si>
    <t>สัดส่วนการถือหุ้น</t>
  </si>
  <si>
    <t>ทุนสำรองตาม</t>
  </si>
  <si>
    <t>ยังไม่ได้</t>
  </si>
  <si>
    <t>ใช้หุ้น</t>
  </si>
  <si>
    <t>การลดสัดส่วน</t>
  </si>
  <si>
    <t>สำรองรายการ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</si>
  <si>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</si>
  <si>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</si>
  <si>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</si>
  <si>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</si>
  <si>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</si>
  <si>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ในบริษัทย่อย</t>
  </si>
  <si>
    <t>กฎหมาย</t>
  </si>
  <si>
    <t>จัดสรร</t>
  </si>
  <si>
    <t>เป็นเกณฑ์</t>
  </si>
  <si>
    <t>ของเงินลงทุน</t>
  </si>
  <si>
    <t>ป้องกันความเสี่ยง</t>
  </si>
  <si>
    <t>ในมูลค่ายุติธรรม</t>
  </si>
  <si>
    <t>ของบริษัท</t>
  </si>
  <si>
    <t>ควบคุม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</si>
  <si>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</si>
  <si>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</si>
  <si>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>เงินทุนที่ได้รับจากและการจัดสรรส่วนทุนให้ผู้ถือหุ้น</t>
  </si>
  <si>
    <t>เงินปันผลจ่าย</t>
  </si>
  <si>
    <t>รวมเงินทุนที่ได้รับจากและการจัดสรรส่วนทุนให้ผู้ถือหุ้น</t>
  </si>
  <si>
    <t>การเปลี่ยนแปลงส่วนได้เสียของบริษัทย่อย</t>
  </si>
  <si>
    <t>รวมการเปลี่ยนแปลงส่วนได้เสียของบริษัทย่อย</t>
  </si>
  <si>
    <t>รวมรายการกับผู้ถือหุ้นที่บันทึกโดยตรงเข้าส่วนของผู้ถือหุ้น</t>
  </si>
  <si>
    <t>กำไรเบ็ดเสร็จสำหรับงวด</t>
  </si>
  <si>
    <t>รวมกำไรเบ็ดเสร็จสำหรับงวด</t>
  </si>
  <si>
    <t>งบการเปลี่ยนแปลงส่วนของผู้ถือหุ้น</t>
  </si>
  <si>
    <t>ยอดคงเหลือ ณ วันที่ 1 มกราคม 2567</t>
  </si>
  <si>
    <r>
      <t>งบการเปลี่ยนแปลงส่วนของผู้ถือหุ้น</t>
    </r>
    <r>
      <rPr>
        <sz val="16"/>
        <rFont val="Angsana New"/>
        <family val="1"/>
      </rPr>
      <t xml:space="preserve"> (ต่อ)</t>
    </r>
  </si>
  <si>
    <t>ส่วนแบ่งกำไร (ขาดทุน)</t>
  </si>
  <si>
    <t>เบ็ดเสร็จอื่น</t>
  </si>
  <si>
    <t>ใช้หุ้นเป็นเกณฑ์</t>
  </si>
  <si>
    <t>ที่ใช้วิธีส่วนได้เสีย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</si>
  <si>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</si>
  <si>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</si>
  <si>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</si>
  <si>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</si>
  <si>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</si>
  <si>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</si>
  <si>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ขาดทุนจากอุปกรณ์ที่ยกเลิกการใช้งาน</t>
  </si>
  <si>
    <t>(กลับรายการ) ขาดทุนจากการยกเลิกสินทรัพย์ที่เกิดจากสัญญา</t>
  </si>
  <si>
    <t>(กลับรายการ) ค่าใช้จ่ายผลประโยชน์พนักงาน</t>
  </si>
  <si>
    <t>เงินสดได้มาจากการดำเนินงานก่อนการเปลี่ยนแปลง</t>
  </si>
  <si>
    <t xml:space="preserve">    ในสินทรัพย์และหนี้สินดำเนินงาน</t>
  </si>
  <si>
    <t>การเปลี่ยนแปลงในสินทรัพย์และหนี้สินดำเนินงาน</t>
  </si>
  <si>
    <t>หนี้สินทางการเงินอื่น</t>
  </si>
  <si>
    <t>จ่ายผลประโยชน์พนักงาน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</si>
  <si>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</si>
  <si>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</si>
  <si>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</si>
  <si>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รับดอกเบี้ย</t>
  </si>
  <si>
    <t>ซื้อที่ดิน อาคาร อุปกรณ์และสินทรัพย์ไม่มีตัวตนอื่นนอกจากค่าความนิยม</t>
  </si>
  <si>
    <t>จำหน่ายอุปกรณ์</t>
  </si>
  <si>
    <t>จ่ายชำระใบอนุญาตให้ใช้คลื่นความถี่โทรคมนาคม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</si>
  <si>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</si>
  <si>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</si>
  <si>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จ่ายต้นทุนทางการเงิน</t>
  </si>
  <si>
    <t>เงินสดจ่ายชำระหนี้สินตามสัญญาเช่า</t>
  </si>
  <si>
    <t>เงินสดจ่ายชำระเงินกู้ยืมระยะสั้นสุทธิ</t>
  </si>
  <si>
    <t>เงินสดจ่ายเพื่อซื้อบริษัทย่อยจากส่วนได้เสียที่ไม่มีอำนาจควบคุม</t>
  </si>
  <si>
    <t>เงินสดจ่ายชำระเงินกู้ยืมระยะยาว</t>
  </si>
  <si>
    <t>ผลกระทบจากการเปลี่ยนแปลงอัตราแลกเปลี่ยนของยอดคงเหลือ</t>
  </si>
  <si>
    <t xml:space="preserve">    ในสกุลเงินตราต่างประเทศ</t>
  </si>
  <si>
    <t>เงินสดและรายการเทียบเท่าเงินสด ณ วันที่ 1 มกราคม</t>
  </si>
  <si>
    <t>ข้อมูลเพิ่มเติมสำหรับงบกระแสเงินสด</t>
  </si>
  <si>
    <t>ยอดหนี้ค้างชำระจากการลงทุนในรายจ่ายฝ่ายทุน ใบอนุญาตให้ใช้</t>
  </si>
  <si>
    <t xml:space="preserve">    คลื่นความถี่โทรคมนาคม และหนี้สินตามสัญญาเช่า</t>
  </si>
  <si>
    <t>(กลับรายการ) ผลขาดทุนด้านเครดิตที่คาดว่าจะเกิดขึ้น</t>
  </si>
  <si>
    <t>13, 14</t>
  </si>
  <si>
    <t xml:space="preserve">    จากการวัดมูลค่ายุติธรรมของตราสารอนุพันธ์</t>
  </si>
  <si>
    <t>เงินสดรับจากการคืนทุนของบริษัทร่วม</t>
  </si>
  <si>
    <t>11, 14</t>
  </si>
  <si>
    <t>จ่ายชำระคืนทุนให้แก่ส่วนได้เสียที่ไม่มีอำนาจควบคุม</t>
  </si>
  <si>
    <t>เงินลงทุนในบริษัทย่อยเพิ่มขึ้น</t>
  </si>
  <si>
    <t>เงินสดรับชำระคืนจากเงินให้กู้ยืมระยะยาวแก่กิจการร่วมค้า</t>
  </si>
  <si>
    <t>รับเงินปันผล</t>
  </si>
  <si>
    <t>รับเงินกู้ยืมระยะยาว</t>
  </si>
  <si>
    <t>จ่ายเงินปันผล</t>
  </si>
  <si>
    <t>เงินให้กู้ยืมระยะยาวแก่บริษัทร่วมเพิ่มขึ้น</t>
  </si>
  <si>
    <t>ส่วนแบ่งกำไรของบริษัทย่อย บริษัทร่วม และการร่วมค้า</t>
  </si>
  <si>
    <t>ส่วนแบ่งกำไรของบริษัทย่อย บริษัทร่วม และการร่วมค้าที่ใช้วิธีส่วนได้เสีย</t>
  </si>
  <si>
    <t>เงินสดและรายการเทียบเท่าเงินสดเพิ่มขึ้น (ลดลง) สุทธิ</t>
  </si>
  <si>
    <t>ณ วันที่ 30 กันยายน 2567</t>
  </si>
  <si>
    <t>30 กันยายน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</si>
  <si>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</si>
  <si>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</si>
  <si>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ยอดคงเหลือ ณ วันที่ 30 กันยายน 2566</t>
  </si>
  <si>
    <t>ยอดคงเหลือ ณ วันที่ 30 กันยายน 2567</t>
  </si>
  <si>
    <t xml:space="preserve">กำไรจากการจำหน่ายเงินลงทุน </t>
  </si>
  <si>
    <t>ขาดทุนจากการขาย และตัดจำหน่ายสินทรัพย์</t>
  </si>
  <si>
    <t>ขาดทุนจากสินค้าล้าสมัย การลดมูลค่าของสินค้า และตัดจำหน่ายสินค้าคงเหลือ</t>
  </si>
  <si>
    <t>เงินสดได้มาจากกิจกรรมดำเนินงาน</t>
  </si>
  <si>
    <t>เงินสดสุทธิได้มาจากกิจกรรมดำเนินงาน</t>
  </si>
  <si>
    <t>เงินให้กู้ยืมระยะสั้นแก่กิจการที่เกี่ยวข้องกันลดลงสุทธิ</t>
  </si>
  <si>
    <t>เงินสดสุทธิใช้ไปในกิจกรรมจัดหาเงิน</t>
  </si>
  <si>
    <t>กำไร (ขาดทุน) จากอัตราแลกเปลี่ยนสุทธิ</t>
  </si>
  <si>
    <t>กำไร (ขาดทุน) จากการวัดมูลค่ายุติธรรมของตราสารอนุพันธ์สุทธิ</t>
  </si>
  <si>
    <t xml:space="preserve">    ผลกำไร (ขาดทุน) จากการป้องกันความเสี่ยงกระแสเงินสด</t>
  </si>
  <si>
    <t>เงินสดรับ (จ่าย) เงินกู้ยืมระยะสั้นจากกิจการที่เกี่ยวข้องกันสุทธิ</t>
  </si>
  <si>
    <t xml:space="preserve">    ส่วนแบ่งกำไร (ขาดทุน) เบ็ดเสร็จอื่นในบริษัทย่อยที่ใช้วิธีส่วนได้เสีย</t>
  </si>
  <si>
    <t>เงินลงทุนในบริษัทร่วมและกิจการร่วมค้าลดลง</t>
  </si>
  <si>
    <t>เงินสดและรายการเทียบเท่าเงินสด ณ วันที่ 30 กันยายน</t>
  </si>
  <si>
    <t xml:space="preserve">กำไรต่อหุ้นขั้นพื้นฐานและปรับลด </t>
  </si>
  <si>
    <t>กำไร (ขาดทุน) เบ็ดเสร็จอื่นสำหรับงวด - สุทธิจากภาษีเงินได้</t>
  </si>
  <si>
    <t>กำไร (ขาดทุน) เบ็ดเสร็จอื่น</t>
  </si>
  <si>
    <t>รวมกำไร (ขาดทุน) เบ็ดเสร็จสำหรับงวด</t>
  </si>
  <si>
    <t>(กำไร) ขาดทุนสุทธิจากอัตราแลกเปลี่ยนที่ยังไม่เกิดขึ้น และ</t>
  </si>
  <si>
    <t>ส่วนแบ่งขาดทุน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</si>
</sst>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&quot;$&quot;#,##0;[Red]\-&quot;$&quot;#,##0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#,##0;\(#,##0\)"/>
    <numFmt numFmtId="172" formatCode="_(* #,##0_);_(* \(#,##0\);_(* &quot;-&quot;??_);_(@_)"/>
    <numFmt numFmtId="173" formatCode="0.00_)"/>
    <numFmt numFmtId="174" formatCode="0.0%"/>
    <numFmt numFmtId="175" formatCode="_(* #,##0.0000_);_(* \(#,##0.0000\);_(* &quot;-&quot;??_);_(@_)"/>
    <numFmt numFmtId="176" formatCode="_(* #,##0.00000_);_(* \(#,##0.00000\);_(* &quot;-&quot;?????_);_(@_)"/>
    <numFmt numFmtId="177" formatCode="_(* #,##0_);_(* \(#,##0\);_(* &quot;-&quot;?????_);_(@_)"/>
    <numFmt numFmtId="178" formatCode="\-"/>
    <numFmt numFmtId="179" formatCode="_-* #,##0_-;\-* #,##0_-;_-* &quot;-&quot;??_-;_-@_-"/>
    <numFmt numFmtId="180" formatCode="_(* #,##0_);_(* \(#,##0\);_(* &quot;-&quot;??????_);_(@_)"/>
    <numFmt numFmtId="181" formatCode="#,##0.00\ &quot;FB&quot;;[Red]\-#,##0.00\ &quot;FB&quot;"/>
    <numFmt numFmtId="182" formatCode="dd\-mmm\-yy_)"/>
    <numFmt numFmtId="183" formatCode="#,##0.00_ ;[Red]\-#,##0.00\ "/>
    <numFmt numFmtId="184" formatCode="_ &quot;\&quot;* #,##0_ ;_ &quot;\&quot;* \-#,##0_ ;_ &quot;\&quot;* &quot;-&quot;_ ;_ @_ "/>
    <numFmt numFmtId="185" formatCode="_ * #,##0_ ;_ * \-#,##0_ ;_ * &quot;-&quot;_ ;_ @_ "/>
    <numFmt numFmtId="186" formatCode="_ &quot;\&quot;* #,##0.00_ ;_ &quot;\&quot;* \-#,##0.00_ ;_ &quot;\&quot;* &quot;-&quot;??_ ;_ @_ "/>
    <numFmt numFmtId="187" formatCode="_ * #,##0.00_ ;_ * \-#,##0.00_ ;_ * &quot;-&quot;??_ ;_ @_ "/>
    <numFmt numFmtId="188" formatCode="#,##0.0_);\(#,##0.0\)"/>
    <numFmt numFmtId="189" formatCode="_-&quot;Dfl.&quot;\ * #,##0.00_-;_-&quot;Dfl.&quot;\ * #,##0.00\-;_-&quot;Dfl.&quot;\ * &quot;-&quot;??_-;_-@_-"/>
    <numFmt numFmtId="190" formatCode="_-* #,##0.00_-;_-* #,##0.00\-;_-* &quot;-&quot;??_-;_-@_-"/>
    <numFmt numFmtId="191" formatCode="_-&quot;?&quot;* #,##0_-;\-&quot;?&quot;* #,##0_-;_-&quot;?&quot;* &quot;-&quot;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_ * #,##0_)\ _฿_ ;_ * \(#,##0\)\ _฿_ ;_ * &quot;-&quot;_)\ _฿_ ;_ @_ "/>
    <numFmt numFmtId="196" formatCode="&quot;\&quot;#,##0;[Red]&quot;\&quot;\-#,##0"/>
    <numFmt numFmtId="197" formatCode="&quot;\&quot;#,##0.00;[Red]&quot;\&quot;\-#,##0.00"/>
    <numFmt numFmtId="198" formatCode="#,##0.0%;[Red]\(#,##0.0%\)"/>
    <numFmt numFmtId="199" formatCode="#.\ \ "/>
    <numFmt numFmtId="200" formatCode="##.\ \ "/>
    <numFmt numFmtId="201" formatCode="###0_);[Red]\(###0\)"/>
    <numFmt numFmtId="202" formatCode="0.0%;\(0.0%\)"/>
    <numFmt numFmtId="203" formatCode="#,##0.00&quot;£&quot;_);[Red]\(#,##0.00&quot;£&quot;\)"/>
    <numFmt numFmtId="204" formatCode="* \(#,##0\);* #,##0_);&quot;-&quot;??_);@"/>
    <numFmt numFmtId="205" formatCode="&quot;$&quot;#,##0_);\(&quot;$&quot;#,##0.0\)"/>
    <numFmt numFmtId="206" formatCode="\ว\ \ด\ด\ด\ด\ &quot;ค.ศ.&quot;\ \ค\ค\ค\ค"/>
    <numFmt numFmtId="207" formatCode="#,##0.00&quot; F&quot;_);\(#,##0.00&quot; F&quot;\)"/>
    <numFmt numFmtId="208" formatCode="* #,##0_);* \(#,##0\);&quot;-&quot;??_);@"/>
    <numFmt numFmtId="209" formatCode="#,##0\ \ ;\(#,##0\)\ ;\—\ \ \ \ "/>
    <numFmt numFmtId="210" formatCode="0."/>
    <numFmt numFmtId="211" formatCode="&quot;0&quot;#.0"/>
    <numFmt numFmtId="212" formatCode="&quot;0&quot;#"/>
    <numFmt numFmtId="213" formatCode="&quot;?&quot;#,##0;[Red]\-&quot;?&quot;#,##0"/>
    <numFmt numFmtId="214" formatCode="0.0&quot;  &quot;"/>
    <numFmt numFmtId="215" formatCode="&quot;฿&quot;\t#,##0_);[Red]\(&quot;฿&quot;\t#,##0\)"/>
    <numFmt numFmtId="216" formatCode="_-* #,##0&quot; F&quot;_-;\-* #,##0&quot; F&quot;_-;_-* &quot;-&quot;&quot; F&quot;_-;_-@_-"/>
    <numFmt numFmtId="217" formatCode="_-* #,##0.00&quot; F&quot;_-;\-* #,##0.00&quot; F&quot;_-;_-* &quot;-&quot;??&quot; F&quot;_-;_-@_-"/>
    <numFmt numFmtId="218" formatCode="#,##0.00&quot; $&quot;;\-#,##0.00&quot; $&quot;"/>
    <numFmt numFmtId="219" formatCode="#,##0&quot; F&quot;_);[Red]\(#,##0&quot; F&quot;\)"/>
    <numFmt numFmtId="220" formatCode="0%_);\(0%\)"/>
    <numFmt numFmtId="221" formatCode="#,##0&quot;£&quot;_);[Red]\(#,##0&quot;£&quot;\)"/>
    <numFmt numFmtId="222" formatCode="&quot;ฃ&quot;#,##0.00;[Red]\-&quot;ฃ&quot;#,##0.00"/>
    <numFmt numFmtId="223" formatCode="[$THB]\ #,##0.00;\-[$THB]\ #,##0.00"/>
    <numFmt numFmtId="224" formatCode="\\#,##0.00;[Red]&quot;\\\\\-&quot;#,##0.00"/>
    <numFmt numFmtId="225" formatCode="#,##0.00&quot; FB&quot;;[Red]\-#,##0.00&quot; FB&quot;"/>
    <numFmt numFmtId="226" formatCode="#,##0.0_);[Red]\(#,##0.0\)"/>
    <numFmt numFmtId="227" formatCode="General_)"/>
    <numFmt numFmtId="228" formatCode="#,##0.00\ ;\(#,##0.00\)"/>
    <numFmt numFmtId="229" formatCode="#,##0.00_);[Red]\(#,##0.00\);_(* &quot;-&quot;??_)"/>
    <numFmt numFmtId="230" formatCode="_-* #,##0_-;\-* #,##0_-;_-* \-_-;_-@_-"/>
    <numFmt numFmtId="231" formatCode="_(* #,##0_);_(* \(#,##0\);_(* \-_);_(@_)"/>
    <numFmt numFmtId="232" formatCode="[$-409]mmm\-yy;@"/>
    <numFmt numFmtId="233" formatCode="&quot;\&quot;#,##0.00;[Red]&quot;\&quot;&quot;\&quot;&quot;\&quot;&quot;\&quot;&quot;\&quot;\-#,##0.00"/>
    <numFmt numFmtId="234" formatCode="#,##0.00\ &quot;F&quot;;\-#,##0.00\ &quot;F&quot;"/>
    <numFmt numFmtId="235" formatCode="_-* #,##0.00_-;\-* #,##0.00_-;_-* \-??_-;_-@_-"/>
    <numFmt numFmtId="236" formatCode="_(* #,##0.00_);_(* \(#,##0.00\);_(* &quot;-&quot;_);_(@_)"/>
  </numFmts>
  <fonts count="281">
    <font>
      <sz val="15"/>
      <name val="Angsan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b/>
      <sz val="14"/>
      <name val="Angsana New"/>
      <family val="1"/>
    </font>
    <font>
      <b/>
      <i/>
      <sz val="14"/>
      <name val="Angsana New"/>
      <family val="1"/>
    </font>
    <font>
      <i/>
      <sz val="14"/>
      <name val="Angsana New"/>
      <family val="1"/>
    </font>
    <font>
      <sz val="14"/>
      <name val="Times New Roman"/>
      <family val="1"/>
    </font>
    <font>
      <b/>
      <sz val="13"/>
      <name val="Angsana New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name val="Angsana New"/>
      <family val="1"/>
    </font>
    <font>
      <sz val="10"/>
      <name val="Times New Roman"/>
      <family val="1"/>
    </font>
    <font>
      <sz val="11"/>
      <name val="Angsana New"/>
      <family val="1"/>
    </font>
    <font>
      <b/>
      <sz val="11"/>
      <name val="Angsana New"/>
      <family val="1"/>
    </font>
    <font>
      <sz val="12"/>
      <name val="Angsana New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  <charset val="222"/>
    </font>
    <font>
      <sz val="11"/>
      <color indexed="8"/>
      <name val="Tahoma"/>
      <family val="2"/>
      <charset val="222"/>
    </font>
    <font>
      <sz val="14"/>
      <color indexed="9"/>
      <name val="Angsana New"/>
      <family val="1"/>
    </font>
    <font>
      <sz val="11"/>
      <color indexed="10"/>
      <name val="Angsana New"/>
      <family val="1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  <charset val="222"/>
    </font>
    <font>
      <sz val="9"/>
      <name val="Arial"/>
      <family val="2"/>
    </font>
    <font>
      <sz val="7"/>
      <name val="Small Fonts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14"/>
      <name val="CordiaUPC"/>
      <family val="2"/>
      <charset val="222"/>
    </font>
    <font>
      <b/>
      <sz val="10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sz val="8"/>
      <color indexed="14"/>
      <name val="Comic Sans MS"/>
      <family val="4"/>
    </font>
    <font>
      <b/>
      <sz val="16"/>
      <name val="FreesiaUPC"/>
      <family val="2"/>
      <charset val="222"/>
    </font>
    <font>
      <b/>
      <sz val="10"/>
      <name val="MS Sans Serif"/>
      <family val="2"/>
    </font>
    <font>
      <b/>
      <sz val="12"/>
      <name val="Arial"/>
      <family val="2"/>
    </font>
    <font>
      <sz val="12"/>
      <name val="CordiaUPC"/>
      <family val="2"/>
      <charset val="222"/>
    </font>
    <font>
      <sz val="12"/>
      <name val="นูลมรผ"/>
      <charset val="22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24"/>
      <color indexed="49"/>
      <name val="Arial Narrow"/>
      <family val="2"/>
    </font>
    <font>
      <b/>
      <sz val="14"/>
      <name val="AngsanaUPC"/>
      <family val="1"/>
      <charset val="222"/>
    </font>
    <font>
      <b/>
      <i/>
      <sz val="18"/>
      <color indexed="28"/>
      <name val="AngsanaUPC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4"/>
      <name val="AngsanaUPC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i/>
      <sz val="11"/>
      <color indexed="8"/>
      <name val="Times New Roman"/>
      <family val="1"/>
    </font>
    <font>
      <sz val="14"/>
      <name val="?? ??"/>
      <charset val="222"/>
    </font>
    <font>
      <u/>
      <sz val="10.5"/>
      <color indexed="12"/>
      <name val="Cordia New"/>
      <family val="2"/>
    </font>
    <font>
      <u/>
      <sz val="10.5"/>
      <color indexed="36"/>
      <name val="Cordia New"/>
      <family val="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1"/>
      <color indexed="8"/>
      <name val="ＭＳ Ｐゴシック"/>
      <family val="3"/>
      <charset val="128"/>
    </font>
    <font>
      <sz val="16"/>
      <name val="CordiaUPC"/>
      <family val="1"/>
    </font>
    <font>
      <sz val="11"/>
      <color indexed="9"/>
      <name val="ＭＳ Ｐゴシック"/>
      <family val="3"/>
      <charset val="128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2"/>
      <name val="Tms Rmn"/>
    </font>
    <font>
      <b/>
      <sz val="10"/>
      <name val="MS Sans Serif"/>
      <family val="2"/>
      <charset val="222"/>
    </font>
    <font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Tahoma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8"/>
      <color indexed="12"/>
      <name val="Helv"/>
      <charset val="222"/>
    </font>
    <font>
      <sz val="18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0"/>
      <name val="Geneva"/>
      <family val="2"/>
    </font>
    <font>
      <sz val="10"/>
      <name val="CG Times (WN)"/>
      <charset val="222"/>
    </font>
    <font>
      <b/>
      <sz val="11"/>
      <color indexed="16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u/>
      <sz val="9"/>
      <name val="Helv"/>
    </font>
    <font>
      <sz val="8"/>
      <name val="MS Sans Serif"/>
      <family val="2"/>
      <charset val="222"/>
    </font>
    <font>
      <sz val="9"/>
      <name val="Geneva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u/>
      <sz val="14"/>
      <color indexed="12"/>
      <name val="Cordia New"/>
      <family val="2"/>
    </font>
    <font>
      <sz val="12"/>
      <name val="ทsฒำฉ๚ล้"/>
      <charset val="136"/>
    </font>
    <font>
      <u/>
      <sz val="14"/>
      <color indexed="36"/>
      <name val="Cordia New"/>
      <family val="2"/>
    </font>
    <font>
      <sz val="11"/>
      <name val="ตธฟ๒"/>
      <family val="3"/>
      <charset val="129"/>
    </font>
    <font>
      <sz val="12"/>
      <name val="นูลมรผ"/>
      <charset val="129"/>
    </font>
    <font>
      <sz val="11"/>
      <name val="돋움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2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sz val="12"/>
      <name val="Osaka"/>
      <family val="3"/>
    </font>
    <font>
      <b/>
      <sz val="11"/>
      <color indexed="8"/>
      <name val="ＭＳ Ｐゴシック"/>
      <family val="3"/>
      <charset val="128"/>
    </font>
    <font>
      <b/>
      <i/>
      <sz val="16"/>
      <name val="Helv"/>
      <family val="2"/>
    </font>
    <font>
      <u/>
      <sz val="8"/>
      <color indexed="12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MS Sans Serif"/>
      <family val="2"/>
      <charset val="222"/>
    </font>
    <font>
      <b/>
      <i/>
      <sz val="16"/>
      <name val="Arial"/>
      <family val="2"/>
      <charset val="222"/>
    </font>
    <font>
      <sz val="14"/>
      <name val="DilleniaUPC"/>
      <family val="1"/>
      <charset val="222"/>
    </font>
    <font>
      <sz val="11"/>
      <name val="明朝"/>
      <family val="3"/>
      <charset val="128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6"/>
      <name val="Arial"/>
      <family val="2"/>
    </font>
    <font>
      <sz val="12"/>
      <name val="¹ÙÅÁÃ¼"/>
      <family val="1"/>
    </font>
    <font>
      <b/>
      <sz val="16"/>
      <name val="FreesiaUPC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b/>
      <sz val="10"/>
      <color indexed="18"/>
      <name val="Symbol"/>
      <family val="1"/>
      <charset val="2"/>
    </font>
    <font>
      <b/>
      <sz val="8"/>
      <color indexed="8"/>
      <name val="Wingdings"/>
      <charset val="2"/>
    </font>
    <font>
      <b/>
      <sz val="8"/>
      <color indexed="10"/>
      <name val="Wingdings"/>
      <charset val="2"/>
    </font>
    <font>
      <b/>
      <sz val="8"/>
      <color indexed="9"/>
      <name val="Wingdings"/>
      <charset val="2"/>
    </font>
    <font>
      <u/>
      <sz val="10"/>
      <color indexed="36"/>
      <name val="Arial"/>
      <family val="2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sz val="10"/>
      <color indexed="8"/>
      <name val="Arial"/>
      <family val="2"/>
      <charset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i/>
      <sz val="8"/>
      <color indexed="8"/>
      <name val="Comic Sans MS"/>
      <family val="4"/>
      <charset val="222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1"/>
      <color indexed="5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b/>
      <sz val="18"/>
      <color indexed="62"/>
      <name val="Cambria"/>
      <family val="2"/>
    </font>
    <font>
      <sz val="10"/>
      <color indexed="8"/>
      <name val="Tahoma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0"/>
      <color theme="1"/>
      <name val="Arial"/>
      <family val="2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</font>
    <font>
      <sz val="18"/>
      <color theme="3"/>
      <name val="Cambria"/>
      <family val="2"/>
      <charset val="222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name val="Angsana New"/>
      <family val="1"/>
      <charset val="222"/>
    </font>
    <font>
      <sz val="14"/>
      <color rgb="FFFFFFFF"/>
      <name val="Angsana New"/>
      <family val="1"/>
    </font>
    <font>
      <sz val="11"/>
      <color rgb="FFFFFFFF"/>
      <name val="Angsana New"/>
      <family val="1"/>
    </font>
    <font>
      <sz val="16"/>
      <color rgb="FFFFFFFF"/>
      <name val="Angsana New"/>
      <family val="1"/>
    </font>
    <font>
      <sz val="14"/>
      <color theme="1"/>
      <name val="Angsana New"/>
      <family val="1"/>
    </font>
    <font>
      <sz val="14"/>
      <color rgb="FF000000"/>
      <name val="Angsana New"/>
      <family val="1"/>
    </font>
    <font>
      <sz val="12"/>
      <color rgb="FF000000"/>
      <name val="Times New Roman"/>
      <family val="1"/>
    </font>
    <font>
      <b/>
      <sz val="13"/>
      <name val="Angsana New"/>
      <family val="1"/>
      <charset val="222"/>
    </font>
    <font>
      <sz val="13"/>
      <name val="Angsana New"/>
      <family val="1"/>
      <charset val="222"/>
    </font>
    <font>
      <sz val="14"/>
      <color indexed="10"/>
      <name val="Angsana New"/>
      <family val="1"/>
      <charset val="222"/>
    </font>
    <font>
      <sz val="16"/>
      <name val="Angsana New"/>
      <family val="1"/>
      <charset val="222"/>
    </font>
    <font>
      <b/>
      <sz val="14"/>
      <name val="Angsana New"/>
      <family val="1"/>
      <charset val="222"/>
    </font>
    <font>
      <b/>
      <sz val="16"/>
      <name val="Angsana New"/>
      <family val="1"/>
      <charset val="222"/>
    </font>
  </fonts>
  <fills count="1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5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darkVertical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1"/>
        <bgColor indexed="44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41"/>
      </patternFill>
    </fill>
    <fill>
      <patternFill patternType="solid">
        <fgColor indexed="43"/>
        <bgColor indexed="4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23">
    <xf numFmtId="0" fontId="0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5" fillId="0" borderId="0"/>
    <xf numFmtId="0" fontId="1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12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  <xf numFmtId="0" fontId="181" fillId="0" borderId="0"/>
    <xf numFmtId="0" fontId="9" fillId="0" borderId="0"/>
    <xf numFmtId="0" fontId="5" fillId="0" borderId="0"/>
    <xf numFmtId="0" fontId="9" fillId="0" borderId="0"/>
    <xf numFmtId="0" fontId="13" fillId="0" borderId="0"/>
    <xf numFmtId="0" fontId="13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3" fillId="0" borderId="0"/>
    <xf numFmtId="0" fontId="51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1" fillId="0" borderId="0" applyNumberFormat="0" applyFill="0" applyBorder="0" applyAlignment="0" applyProtection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51" fillId="0" borderId="0" applyNumberFormat="0" applyFill="0" applyBorder="0" applyAlignment="0" applyProtection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1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0" fontId="97" fillId="0" borderId="0"/>
    <xf numFmtId="190" fontId="13" fillId="0" borderId="0" applyFon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165" fontId="43" fillId="0" borderId="0" applyFont="0" applyFill="0" applyBorder="0" applyAlignment="0" applyProtection="0"/>
    <xf numFmtId="191" fontId="43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192" fontId="43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193" fontId="13" fillId="0" borderId="0" applyFont="0" applyFill="0" applyBorder="0" applyAlignment="0" applyProtection="0"/>
    <xf numFmtId="165" fontId="101" fillId="0" borderId="0" applyFont="0" applyFill="0" applyBorder="0" applyAlignment="0" applyProtection="0"/>
    <xf numFmtId="0" fontId="102" fillId="0" borderId="0"/>
    <xf numFmtId="194" fontId="13" fillId="0" borderId="0" applyFont="0" applyFill="0" applyBorder="0" applyAlignment="0" applyProtection="0"/>
    <xf numFmtId="173" fontId="182" fillId="0" borderId="0"/>
    <xf numFmtId="0" fontId="183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5" fontId="13" fillId="0" borderId="0" applyFont="0" applyFill="0" applyBorder="0" applyAlignment="0" applyProtection="0"/>
    <xf numFmtId="195" fontId="4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27" fillId="0" borderId="0"/>
    <xf numFmtId="0" fontId="27" fillId="0" borderId="0"/>
    <xf numFmtId="223" fontId="27" fillId="0" borderId="0"/>
    <xf numFmtId="0" fontId="184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5" fontId="13" fillId="0" borderId="0" applyFont="0" applyFill="0" applyBorder="0" applyAlignment="0" applyProtection="0"/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27" fillId="0" borderId="0"/>
    <xf numFmtId="0" fontId="27" fillId="0" borderId="0"/>
    <xf numFmtId="223" fontId="27" fillId="0" borderId="0"/>
    <xf numFmtId="195" fontId="43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5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95" fontId="4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27" fillId="0" borderId="0"/>
    <xf numFmtId="0" fontId="27" fillId="0" borderId="0"/>
    <xf numFmtId="195" fontId="4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95" fontId="43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5" fontId="13" fillId="0" borderId="0" applyFont="0" applyFill="0" applyBorder="0" applyAlignment="0" applyProtection="0"/>
    <xf numFmtId="0" fontId="27" fillId="0" borderId="0"/>
    <xf numFmtId="0" fontId="13" fillId="0" borderId="0">
      <alignment vertical="top"/>
    </xf>
    <xf numFmtId="195" fontId="4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223" fontId="27" fillId="0" borderId="0"/>
    <xf numFmtId="0" fontId="27" fillId="0" borderId="0"/>
    <xf numFmtId="223" fontId="27" fillId="0" borderId="0"/>
    <xf numFmtId="223" fontId="27" fillId="0" borderId="0"/>
    <xf numFmtId="0" fontId="27" fillId="0" borderId="0"/>
    <xf numFmtId="223" fontId="27" fillId="0" borderId="0"/>
    <xf numFmtId="165" fontId="13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27" fillId="0" borderId="0"/>
    <xf numFmtId="0" fontId="27" fillId="0" borderId="0"/>
    <xf numFmtId="195" fontId="43" fillId="0" borderId="0" applyFont="0" applyFill="0" applyBorder="0" applyAlignment="0" applyProtection="0"/>
    <xf numFmtId="0" fontId="27" fillId="0" borderId="0"/>
    <xf numFmtId="0" fontId="27" fillId="0" borderId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95" fontId="4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21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96" fontId="103" fillId="0" borderId="0" applyFont="0" applyFill="0" applyBorder="0" applyAlignment="0" applyProtection="0"/>
    <xf numFmtId="197" fontId="103" fillId="0" borderId="0" applyFont="0" applyFill="0" applyBorder="0" applyAlignment="0" applyProtection="0"/>
    <xf numFmtId="0" fontId="103" fillId="0" borderId="0"/>
    <xf numFmtId="0" fontId="13" fillId="0" borderId="0"/>
    <xf numFmtId="0" fontId="27" fillId="0" borderId="0"/>
    <xf numFmtId="223" fontId="5" fillId="0" borderId="0"/>
    <xf numFmtId="0" fontId="13" fillId="0" borderId="0"/>
    <xf numFmtId="0" fontId="13" fillId="0" borderId="0"/>
    <xf numFmtId="223" fontId="5" fillId="0" borderId="0"/>
    <xf numFmtId="0" fontId="13" fillId="0" borderId="0"/>
    <xf numFmtId="223" fontId="27" fillId="0" borderId="0"/>
    <xf numFmtId="0" fontId="43" fillId="0" borderId="0" applyFont="0" applyFill="0" applyBorder="0" applyAlignment="0" applyProtection="0"/>
    <xf numFmtId="0" fontId="28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5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" fillId="2" borderId="0" applyNumberFormat="0" applyBorder="0" applyAlignment="0" applyProtection="0"/>
    <xf numFmtId="0" fontId="248" fillId="83" borderId="0" applyNumberFormat="0" applyBorder="0" applyAlignment="0" applyProtection="0"/>
    <xf numFmtId="0" fontId="248" fillId="83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28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" fillId="5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5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" fillId="4" borderId="0" applyNumberFormat="0" applyBorder="0" applyAlignment="0" applyProtection="0"/>
    <xf numFmtId="0" fontId="248" fillId="84" borderId="0" applyNumberFormat="0" applyBorder="0" applyAlignment="0" applyProtection="0"/>
    <xf numFmtId="0" fontId="248" fillId="84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28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" fillId="7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5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" fillId="6" borderId="0" applyNumberFormat="0" applyBorder="0" applyAlignment="0" applyProtection="0"/>
    <xf numFmtId="0" fontId="248" fillId="85" borderId="0" applyNumberFormat="0" applyBorder="0" applyAlignment="0" applyProtection="0"/>
    <xf numFmtId="0" fontId="248" fillId="8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28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" fillId="9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5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" fillId="8" borderId="0" applyNumberFormat="0" applyBorder="0" applyAlignment="0" applyProtection="0"/>
    <xf numFmtId="0" fontId="248" fillId="86" borderId="0" applyNumberFormat="0" applyBorder="0" applyAlignment="0" applyProtection="0"/>
    <xf numFmtId="0" fontId="248" fillId="86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28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" fillId="2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5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" fillId="11" borderId="0" applyNumberFormat="0" applyBorder="0" applyAlignment="0" applyProtection="0"/>
    <xf numFmtId="0" fontId="248" fillId="87" borderId="0" applyNumberFormat="0" applyBorder="0" applyAlignment="0" applyProtection="0"/>
    <xf numFmtId="0" fontId="248" fillId="87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28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" fillId="4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5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" fillId="10" borderId="0" applyNumberFormat="0" applyBorder="0" applyAlignment="0" applyProtection="0"/>
    <xf numFmtId="0" fontId="248" fillId="88" borderId="0" applyNumberFormat="0" applyBorder="0" applyAlignment="0" applyProtection="0"/>
    <xf numFmtId="0" fontId="248" fillId="88" borderId="0" applyNumberFormat="0" applyBorder="0" applyAlignment="0" applyProtection="0"/>
    <xf numFmtId="0" fontId="35" fillId="10" borderId="0" applyNumberFormat="0" applyBorder="0" applyAlignment="0" applyProtection="0"/>
    <xf numFmtId="0" fontId="35" fillId="7" borderId="0" applyNumberFormat="0" applyBorder="0" applyAlignment="0" applyProtection="0"/>
    <xf numFmtId="0" fontId="104" fillId="2" borderId="0" applyNumberFormat="0" applyBorder="0" applyAlignment="0" applyProtection="0">
      <alignment vertical="center"/>
    </xf>
    <xf numFmtId="0" fontId="104" fillId="4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11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35" fillId="3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7" borderId="0" applyNumberFormat="0" applyBorder="0" applyAlignment="0" applyProtection="0"/>
    <xf numFmtId="0" fontId="185" fillId="12" borderId="0" applyNumberFormat="0" applyBorder="0" applyAlignment="0" applyProtection="0"/>
    <xf numFmtId="0" fontId="185" fillId="13" borderId="0" applyNumberFormat="0" applyBorder="0" applyAlignment="0" applyProtection="0"/>
    <xf numFmtId="0" fontId="185" fillId="14" borderId="0" applyNumberFormat="0" applyBorder="0" applyAlignment="0" applyProtection="0"/>
    <xf numFmtId="0" fontId="185" fillId="15" borderId="0" applyNumberFormat="0" applyBorder="0" applyAlignment="0" applyProtection="0"/>
    <xf numFmtId="0" fontId="185" fillId="16" borderId="0" applyNumberFormat="0" applyBorder="0" applyAlignment="0" applyProtection="0"/>
    <xf numFmtId="0" fontId="185" fillId="17" borderId="0" applyNumberFormat="0" applyBorder="0" applyAlignment="0" applyProtection="0"/>
    <xf numFmtId="198" fontId="13" fillId="0" borderId="0" applyProtection="0">
      <protection locked="0"/>
    </xf>
    <xf numFmtId="0" fontId="28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" fillId="18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5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" fillId="3" borderId="0" applyNumberFormat="0" applyBorder="0" applyAlignment="0" applyProtection="0"/>
    <xf numFmtId="0" fontId="248" fillId="89" borderId="0" applyNumberFormat="0" applyBorder="0" applyAlignment="0" applyProtection="0"/>
    <xf numFmtId="0" fontId="248" fillId="89" borderId="0" applyNumberFormat="0" applyBorder="0" applyAlignment="0" applyProtection="0"/>
    <xf numFmtId="0" fontId="35" fillId="3" borderId="0" applyNumberFormat="0" applyBorder="0" applyAlignment="0" applyProtection="0"/>
    <xf numFmtId="0" fontId="35" fillId="11" borderId="0" applyNumberFormat="0" applyBorder="0" applyAlignment="0" applyProtection="0"/>
    <xf numFmtId="0" fontId="28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5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" fillId="5" borderId="0" applyNumberFormat="0" applyBorder="0" applyAlignment="0" applyProtection="0"/>
    <xf numFmtId="0" fontId="248" fillId="90" borderId="0" applyNumberFormat="0" applyBorder="0" applyAlignment="0" applyProtection="0"/>
    <xf numFmtId="0" fontId="248" fillId="90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28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" fillId="20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5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" fillId="19" borderId="0" applyNumberFormat="0" applyBorder="0" applyAlignment="0" applyProtection="0"/>
    <xf numFmtId="0" fontId="248" fillId="91" borderId="0" applyNumberFormat="0" applyBorder="0" applyAlignment="0" applyProtection="0"/>
    <xf numFmtId="0" fontId="248" fillId="91" borderId="0" applyNumberFormat="0" applyBorder="0" applyAlignment="0" applyProtection="0"/>
    <xf numFmtId="0" fontId="35" fillId="19" borderId="0" applyNumberFormat="0" applyBorder="0" applyAlignment="0" applyProtection="0"/>
    <xf numFmtId="0" fontId="35" fillId="21" borderId="0" applyNumberFormat="0" applyBorder="0" applyAlignment="0" applyProtection="0"/>
    <xf numFmtId="0" fontId="28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" fillId="22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5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" fillId="8" borderId="0" applyNumberFormat="0" applyBorder="0" applyAlignment="0" applyProtection="0"/>
    <xf numFmtId="0" fontId="248" fillId="92" borderId="0" applyNumberFormat="0" applyBorder="0" applyAlignment="0" applyProtection="0"/>
    <xf numFmtId="0" fontId="248" fillId="92" borderId="0" applyNumberFormat="0" applyBorder="0" applyAlignment="0" applyProtection="0"/>
    <xf numFmtId="0" fontId="35" fillId="8" borderId="0" applyNumberFormat="0" applyBorder="0" applyAlignment="0" applyProtection="0"/>
    <xf numFmtId="0" fontId="35" fillId="4" borderId="0" applyNumberFormat="0" applyBorder="0" applyAlignment="0" applyProtection="0"/>
    <xf numFmtId="0" fontId="28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" fillId="18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5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" fillId="3" borderId="0" applyNumberFormat="0" applyBorder="0" applyAlignment="0" applyProtection="0"/>
    <xf numFmtId="0" fontId="248" fillId="93" borderId="0" applyNumberFormat="0" applyBorder="0" applyAlignment="0" applyProtection="0"/>
    <xf numFmtId="0" fontId="248" fillId="93" borderId="0" applyNumberFormat="0" applyBorder="0" applyAlignment="0" applyProtection="0"/>
    <xf numFmtId="0" fontId="35" fillId="3" borderId="0" applyNumberFormat="0" applyBorder="0" applyAlignment="0" applyProtection="0"/>
    <xf numFmtId="0" fontId="35" fillId="11" borderId="0" applyNumberFormat="0" applyBorder="0" applyAlignment="0" applyProtection="0"/>
    <xf numFmtId="0" fontId="28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" fillId="10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5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" fillId="23" borderId="0" applyNumberFormat="0" applyBorder="0" applyAlignment="0" applyProtection="0"/>
    <xf numFmtId="0" fontId="248" fillId="94" borderId="0" applyNumberFormat="0" applyBorder="0" applyAlignment="0" applyProtection="0"/>
    <xf numFmtId="0" fontId="248" fillId="94" borderId="0" applyNumberFormat="0" applyBorder="0" applyAlignment="0" applyProtection="0"/>
    <xf numFmtId="0" fontId="35" fillId="23" borderId="0" applyNumberFormat="0" applyBorder="0" applyAlignment="0" applyProtection="0"/>
    <xf numFmtId="0" fontId="35" fillId="7" borderId="0" applyNumberFormat="0" applyBorder="0" applyAlignment="0" applyProtection="0"/>
    <xf numFmtId="0" fontId="104" fillId="3" borderId="0" applyNumberFormat="0" applyBorder="0" applyAlignment="0" applyProtection="0">
      <alignment vertical="center"/>
    </xf>
    <xf numFmtId="0" fontId="104" fillId="5" borderId="0" applyNumberFormat="0" applyBorder="0" applyAlignment="0" applyProtection="0">
      <alignment vertical="center"/>
    </xf>
    <xf numFmtId="0" fontId="104" fillId="19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23" borderId="0" applyNumberFormat="0" applyBorder="0" applyAlignment="0" applyProtection="0">
      <alignment vertical="center"/>
    </xf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21" borderId="0" applyNumberFormat="0" applyBorder="0" applyAlignment="0" applyProtection="0"/>
    <xf numFmtId="0" fontId="35" fillId="4" borderId="0" applyNumberFormat="0" applyBorder="0" applyAlignment="0" applyProtection="0"/>
    <xf numFmtId="0" fontId="35" fillId="11" borderId="0" applyNumberFormat="0" applyBorder="0" applyAlignment="0" applyProtection="0"/>
    <xf numFmtId="0" fontId="35" fillId="7" borderId="0" applyNumberFormat="0" applyBorder="0" applyAlignment="0" applyProtection="0"/>
    <xf numFmtId="0" fontId="185" fillId="24" borderId="0" applyNumberFormat="0" applyBorder="0" applyAlignment="0" applyProtection="0"/>
    <xf numFmtId="0" fontId="185" fillId="25" borderId="0" applyNumberFormat="0" applyBorder="0" applyAlignment="0" applyProtection="0"/>
    <xf numFmtId="0" fontId="185" fillId="26" borderId="0" applyNumberFormat="0" applyBorder="0" applyAlignment="0" applyProtection="0"/>
    <xf numFmtId="0" fontId="185" fillId="15" borderId="0" applyNumberFormat="0" applyBorder="0" applyAlignment="0" applyProtection="0"/>
    <xf numFmtId="0" fontId="185" fillId="24" borderId="0" applyNumberFormat="0" applyBorder="0" applyAlignment="0" applyProtection="0"/>
    <xf numFmtId="0" fontId="185" fillId="27" borderId="0" applyNumberFormat="0" applyBorder="0" applyAlignment="0" applyProtection="0"/>
    <xf numFmtId="43" fontId="105" fillId="0" borderId="1">
      <alignment horizontal="right" vertical="center"/>
    </xf>
    <xf numFmtId="0" fontId="76" fillId="28" borderId="0" applyNumberFormat="0" applyBorder="0" applyAlignment="0" applyProtection="0"/>
    <xf numFmtId="0" fontId="249" fillId="95" borderId="0" applyNumberFormat="0" applyBorder="0" applyAlignment="0" applyProtection="0"/>
    <xf numFmtId="0" fontId="57" fillId="18" borderId="0" applyNumberFormat="0" applyBorder="0" applyAlignment="0" applyProtection="0"/>
    <xf numFmtId="0" fontId="213" fillId="28" borderId="0" applyNumberFormat="0" applyBorder="0" applyAlignment="0" applyProtection="0"/>
    <xf numFmtId="0" fontId="249" fillId="95" borderId="0" applyNumberFormat="0" applyBorder="0" applyAlignment="0" applyProtection="0"/>
    <xf numFmtId="0" fontId="57" fillId="28" borderId="0" applyNumberFormat="0" applyBorder="0" applyAlignment="0" applyProtection="0"/>
    <xf numFmtId="0" fontId="213" fillId="28" borderId="0" applyNumberFormat="0" applyBorder="0" applyAlignment="0" applyProtection="0"/>
    <xf numFmtId="0" fontId="213" fillId="11" borderId="0" applyNumberFormat="0" applyBorder="0" applyAlignment="0" applyProtection="0"/>
    <xf numFmtId="0" fontId="76" fillId="5" borderId="0" applyNumberFormat="0" applyBorder="0" applyAlignment="0" applyProtection="0"/>
    <xf numFmtId="0" fontId="249" fillId="96" borderId="0" applyNumberFormat="0" applyBorder="0" applyAlignment="0" applyProtection="0"/>
    <xf numFmtId="0" fontId="57" fillId="5" borderId="0" applyNumberFormat="0" applyBorder="0" applyAlignment="0" applyProtection="0"/>
    <xf numFmtId="0" fontId="213" fillId="5" borderId="0" applyNumberFormat="0" applyBorder="0" applyAlignment="0" applyProtection="0"/>
    <xf numFmtId="0" fontId="249" fillId="96" borderId="0" applyNumberFormat="0" applyBorder="0" applyAlignment="0" applyProtection="0"/>
    <xf numFmtId="0" fontId="57" fillId="5" borderId="0" applyNumberFormat="0" applyBorder="0" applyAlignment="0" applyProtection="0"/>
    <xf numFmtId="0" fontId="213" fillId="5" borderId="0" applyNumberFormat="0" applyBorder="0" applyAlignment="0" applyProtection="0"/>
    <xf numFmtId="0" fontId="213" fillId="29" borderId="0" applyNumberFormat="0" applyBorder="0" applyAlignment="0" applyProtection="0"/>
    <xf numFmtId="0" fontId="76" fillId="19" borderId="0" applyNumberFormat="0" applyBorder="0" applyAlignment="0" applyProtection="0"/>
    <xf numFmtId="0" fontId="249" fillId="97" borderId="0" applyNumberFormat="0" applyBorder="0" applyAlignment="0" applyProtection="0"/>
    <xf numFmtId="0" fontId="57" fillId="20" borderId="0" applyNumberFormat="0" applyBorder="0" applyAlignment="0" applyProtection="0"/>
    <xf numFmtId="0" fontId="213" fillId="19" borderId="0" applyNumberFormat="0" applyBorder="0" applyAlignment="0" applyProtection="0"/>
    <xf numFmtId="0" fontId="249" fillId="97" borderId="0" applyNumberFormat="0" applyBorder="0" applyAlignment="0" applyProtection="0"/>
    <xf numFmtId="0" fontId="57" fillId="19" borderId="0" applyNumberFormat="0" applyBorder="0" applyAlignment="0" applyProtection="0"/>
    <xf numFmtId="0" fontId="213" fillId="19" borderId="0" applyNumberFormat="0" applyBorder="0" applyAlignment="0" applyProtection="0"/>
    <xf numFmtId="0" fontId="213" fillId="23" borderId="0" applyNumberFormat="0" applyBorder="0" applyAlignment="0" applyProtection="0"/>
    <xf numFmtId="0" fontId="76" fillId="30" borderId="0" applyNumberFormat="0" applyBorder="0" applyAlignment="0" applyProtection="0"/>
    <xf numFmtId="0" fontId="249" fillId="98" borderId="0" applyNumberFormat="0" applyBorder="0" applyAlignment="0" applyProtection="0"/>
    <xf numFmtId="0" fontId="57" fillId="22" borderId="0" applyNumberFormat="0" applyBorder="0" applyAlignment="0" applyProtection="0"/>
    <xf numFmtId="0" fontId="213" fillId="30" borderId="0" applyNumberFormat="0" applyBorder="0" applyAlignment="0" applyProtection="0"/>
    <xf numFmtId="0" fontId="249" fillId="98" borderId="0" applyNumberFormat="0" applyBorder="0" applyAlignment="0" applyProtection="0"/>
    <xf numFmtId="0" fontId="57" fillId="30" borderId="0" applyNumberFormat="0" applyBorder="0" applyAlignment="0" applyProtection="0"/>
    <xf numFmtId="0" fontId="213" fillId="30" borderId="0" applyNumberFormat="0" applyBorder="0" applyAlignment="0" applyProtection="0"/>
    <xf numFmtId="0" fontId="213" fillId="4" borderId="0" applyNumberFormat="0" applyBorder="0" applyAlignment="0" applyProtection="0"/>
    <xf numFmtId="0" fontId="76" fillId="31" borderId="0" applyNumberFormat="0" applyBorder="0" applyAlignment="0" applyProtection="0"/>
    <xf numFmtId="0" fontId="249" fillId="99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49" fillId="99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13" fillId="11" borderId="0" applyNumberFormat="0" applyBorder="0" applyAlignment="0" applyProtection="0"/>
    <xf numFmtId="0" fontId="76" fillId="32" borderId="0" applyNumberFormat="0" applyBorder="0" applyAlignment="0" applyProtection="0"/>
    <xf numFmtId="0" fontId="249" fillId="100" borderId="0" applyNumberFormat="0" applyBorder="0" applyAlignment="0" applyProtection="0"/>
    <xf numFmtId="0" fontId="57" fillId="10" borderId="0" applyNumberFormat="0" applyBorder="0" applyAlignment="0" applyProtection="0"/>
    <xf numFmtId="0" fontId="213" fillId="32" borderId="0" applyNumberFormat="0" applyBorder="0" applyAlignment="0" applyProtection="0"/>
    <xf numFmtId="0" fontId="249" fillId="100" borderId="0" applyNumberFormat="0" applyBorder="0" applyAlignment="0" applyProtection="0"/>
    <xf numFmtId="0" fontId="57" fillId="32" borderId="0" applyNumberFormat="0" applyBorder="0" applyAlignment="0" applyProtection="0"/>
    <xf numFmtId="0" fontId="213" fillId="32" borderId="0" applyNumberFormat="0" applyBorder="0" applyAlignment="0" applyProtection="0"/>
    <xf numFmtId="0" fontId="213" fillId="5" borderId="0" applyNumberFormat="0" applyBorder="0" applyAlignment="0" applyProtection="0"/>
    <xf numFmtId="0" fontId="106" fillId="28" borderId="0" applyNumberFormat="0" applyBorder="0" applyAlignment="0" applyProtection="0">
      <alignment vertical="center"/>
    </xf>
    <xf numFmtId="0" fontId="106" fillId="5" borderId="0" applyNumberFormat="0" applyBorder="0" applyAlignment="0" applyProtection="0">
      <alignment vertical="center"/>
    </xf>
    <xf numFmtId="0" fontId="106" fillId="19" borderId="0" applyNumberFormat="0" applyBorder="0" applyAlignment="0" applyProtection="0">
      <alignment vertical="center"/>
    </xf>
    <xf numFmtId="0" fontId="106" fillId="30" borderId="0" applyNumberFormat="0" applyBorder="0" applyAlignment="0" applyProtection="0">
      <alignment vertical="center"/>
    </xf>
    <xf numFmtId="0" fontId="106" fillId="31" borderId="0" applyNumberFormat="0" applyBorder="0" applyAlignment="0" applyProtection="0">
      <alignment vertical="center"/>
    </xf>
    <xf numFmtId="0" fontId="106" fillId="32" borderId="0" applyNumberFormat="0" applyBorder="0" applyAlignment="0" applyProtection="0">
      <alignment vertical="center"/>
    </xf>
    <xf numFmtId="0" fontId="213" fillId="11" borderId="0" applyNumberFormat="0" applyBorder="0" applyAlignment="0" applyProtection="0"/>
    <xf numFmtId="0" fontId="213" fillId="29" borderId="0" applyNumberFormat="0" applyBorder="0" applyAlignment="0" applyProtection="0"/>
    <xf numFmtId="0" fontId="213" fillId="23" borderId="0" applyNumberFormat="0" applyBorder="0" applyAlignment="0" applyProtection="0"/>
    <xf numFmtId="0" fontId="213" fillId="4" borderId="0" applyNumberFormat="0" applyBorder="0" applyAlignment="0" applyProtection="0"/>
    <xf numFmtId="0" fontId="213" fillId="11" borderId="0" applyNumberFormat="0" applyBorder="0" applyAlignment="0" applyProtection="0"/>
    <xf numFmtId="0" fontId="213" fillId="5" borderId="0" applyNumberFormat="0" applyBorder="0" applyAlignment="0" applyProtection="0"/>
    <xf numFmtId="0" fontId="186" fillId="33" borderId="0" applyNumberFormat="0" applyBorder="0" applyAlignment="0" applyProtection="0"/>
    <xf numFmtId="0" fontId="186" fillId="25" borderId="0" applyNumberFormat="0" applyBorder="0" applyAlignment="0" applyProtection="0"/>
    <xf numFmtId="0" fontId="186" fillId="26" borderId="0" applyNumberFormat="0" applyBorder="0" applyAlignment="0" applyProtection="0"/>
    <xf numFmtId="0" fontId="186" fillId="34" borderId="0" applyNumberFormat="0" applyBorder="0" applyAlignment="0" applyProtection="0"/>
    <xf numFmtId="0" fontId="186" fillId="35" borderId="0" applyNumberFormat="0" applyBorder="0" applyAlignment="0" applyProtection="0"/>
    <xf numFmtId="0" fontId="186" fillId="36" borderId="0" applyNumberFormat="0" applyBorder="0" applyAlignment="0" applyProtection="0"/>
    <xf numFmtId="9" fontId="43" fillId="0" borderId="0"/>
    <xf numFmtId="0" fontId="107" fillId="0" borderId="0" applyFont="0" applyFill="0" applyBorder="0" applyAlignment="0" applyProtection="0"/>
    <xf numFmtId="0" fontId="108" fillId="0" borderId="2">
      <alignment horizontal="center"/>
    </xf>
    <xf numFmtId="0" fontId="108" fillId="0" borderId="2">
      <alignment horizontal="center"/>
    </xf>
    <xf numFmtId="0" fontId="109" fillId="0" borderId="0"/>
    <xf numFmtId="0" fontId="109" fillId="0" borderId="3" applyFill="0">
      <alignment horizontal="center"/>
      <protection locked="0"/>
    </xf>
    <xf numFmtId="0" fontId="108" fillId="0" borderId="0" applyFill="0">
      <alignment horizontal="center"/>
      <protection locked="0"/>
    </xf>
    <xf numFmtId="0" fontId="108" fillId="37" borderId="0"/>
    <xf numFmtId="0" fontId="108" fillId="0" borderId="0">
      <protection locked="0"/>
    </xf>
    <xf numFmtId="0" fontId="108" fillId="0" borderId="0"/>
    <xf numFmtId="199" fontId="108" fillId="0" borderId="0"/>
    <xf numFmtId="200" fontId="108" fillId="0" borderId="0"/>
    <xf numFmtId="0" fontId="109" fillId="38" borderId="0">
      <alignment horizontal="right"/>
    </xf>
    <xf numFmtId="0" fontId="108" fillId="0" borderId="0"/>
    <xf numFmtId="0" fontId="73" fillId="39" borderId="4">
      <alignment horizontal="centerContinuous" vertical="top"/>
    </xf>
    <xf numFmtId="0" fontId="76" fillId="40" borderId="0" applyNumberFormat="0" applyBorder="0" applyAlignment="0" applyProtection="0"/>
    <xf numFmtId="0" fontId="249" fillId="101" borderId="0" applyNumberFormat="0" applyBorder="0" applyAlignment="0" applyProtection="0"/>
    <xf numFmtId="0" fontId="57" fillId="31" borderId="0" applyNumberFormat="0" applyBorder="0" applyAlignment="0" applyProtection="0"/>
    <xf numFmtId="0" fontId="213" fillId="40" borderId="0" applyNumberFormat="0" applyBorder="0" applyAlignment="0" applyProtection="0"/>
    <xf numFmtId="0" fontId="249" fillId="101" borderId="0" applyNumberFormat="0" applyBorder="0" applyAlignment="0" applyProtection="0"/>
    <xf numFmtId="0" fontId="57" fillId="40" borderId="0" applyNumberFormat="0" applyBorder="0" applyAlignment="0" applyProtection="0"/>
    <xf numFmtId="0" fontId="213" fillId="40" borderId="0" applyNumberFormat="0" applyBorder="0" applyAlignment="0" applyProtection="0"/>
    <xf numFmtId="0" fontId="213" fillId="41" borderId="0" applyNumberFormat="0" applyBorder="0" applyAlignment="0" applyProtection="0"/>
    <xf numFmtId="0" fontId="76" fillId="42" borderId="0" applyNumberFormat="0" applyBorder="0" applyAlignment="0" applyProtection="0"/>
    <xf numFmtId="0" fontId="249" fillId="102" borderId="0" applyNumberFormat="0" applyBorder="0" applyAlignment="0" applyProtection="0"/>
    <xf numFmtId="0" fontId="57" fillId="42" borderId="0" applyNumberFormat="0" applyBorder="0" applyAlignment="0" applyProtection="0"/>
    <xf numFmtId="0" fontId="213" fillId="42" borderId="0" applyNumberFormat="0" applyBorder="0" applyAlignment="0" applyProtection="0"/>
    <xf numFmtId="0" fontId="249" fillId="102" borderId="0" applyNumberFormat="0" applyBorder="0" applyAlignment="0" applyProtection="0"/>
    <xf numFmtId="0" fontId="57" fillId="42" borderId="0" applyNumberFormat="0" applyBorder="0" applyAlignment="0" applyProtection="0"/>
    <xf numFmtId="0" fontId="213" fillId="42" borderId="0" applyNumberFormat="0" applyBorder="0" applyAlignment="0" applyProtection="0"/>
    <xf numFmtId="0" fontId="213" fillId="29" borderId="0" applyNumberFormat="0" applyBorder="0" applyAlignment="0" applyProtection="0"/>
    <xf numFmtId="0" fontId="76" fillId="20" borderId="0" applyNumberFormat="0" applyBorder="0" applyAlignment="0" applyProtection="0"/>
    <xf numFmtId="0" fontId="249" fillId="103" borderId="0" applyNumberFormat="0" applyBorder="0" applyAlignment="0" applyProtection="0"/>
    <xf numFmtId="0" fontId="57" fillId="20" borderId="0" applyNumberFormat="0" applyBorder="0" applyAlignment="0" applyProtection="0"/>
    <xf numFmtId="0" fontId="213" fillId="20" borderId="0" applyNumberFormat="0" applyBorder="0" applyAlignment="0" applyProtection="0"/>
    <xf numFmtId="0" fontId="249" fillId="103" borderId="0" applyNumberFormat="0" applyBorder="0" applyAlignment="0" applyProtection="0"/>
    <xf numFmtId="0" fontId="57" fillId="20" borderId="0" applyNumberFormat="0" applyBorder="0" applyAlignment="0" applyProtection="0"/>
    <xf numFmtId="0" fontId="213" fillId="20" borderId="0" applyNumberFormat="0" applyBorder="0" applyAlignment="0" applyProtection="0"/>
    <xf numFmtId="0" fontId="213" fillId="23" borderId="0" applyNumberFormat="0" applyBorder="0" applyAlignment="0" applyProtection="0"/>
    <xf numFmtId="0" fontId="76" fillId="30" borderId="0" applyNumberFormat="0" applyBorder="0" applyAlignment="0" applyProtection="0"/>
    <xf numFmtId="0" fontId="249" fillId="104" borderId="0" applyNumberFormat="0" applyBorder="0" applyAlignment="0" applyProtection="0"/>
    <xf numFmtId="0" fontId="57" fillId="43" borderId="0" applyNumberFormat="0" applyBorder="0" applyAlignment="0" applyProtection="0"/>
    <xf numFmtId="0" fontId="213" fillId="30" borderId="0" applyNumberFormat="0" applyBorder="0" applyAlignment="0" applyProtection="0"/>
    <xf numFmtId="0" fontId="249" fillId="104" borderId="0" applyNumberFormat="0" applyBorder="0" applyAlignment="0" applyProtection="0"/>
    <xf numFmtId="0" fontId="57" fillId="30" borderId="0" applyNumberFormat="0" applyBorder="0" applyAlignment="0" applyProtection="0"/>
    <xf numFmtId="0" fontId="213" fillId="30" borderId="0" applyNumberFormat="0" applyBorder="0" applyAlignment="0" applyProtection="0"/>
    <xf numFmtId="0" fontId="213" fillId="43" borderId="0" applyNumberFormat="0" applyBorder="0" applyAlignment="0" applyProtection="0"/>
    <xf numFmtId="0" fontId="76" fillId="31" borderId="0" applyNumberFormat="0" applyBorder="0" applyAlignment="0" applyProtection="0"/>
    <xf numFmtId="0" fontId="249" fillId="105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49" fillId="105" borderId="0" applyNumberFormat="0" applyBorder="0" applyAlignment="0" applyProtection="0"/>
    <xf numFmtId="0" fontId="57" fillId="31" borderId="0" applyNumberFormat="0" applyBorder="0" applyAlignment="0" applyProtection="0"/>
    <xf numFmtId="0" fontId="213" fillId="31" borderId="0" applyNumberFormat="0" applyBorder="0" applyAlignment="0" applyProtection="0"/>
    <xf numFmtId="0" fontId="213" fillId="31" borderId="0" applyNumberFormat="0" applyBorder="0" applyAlignment="0" applyProtection="0"/>
    <xf numFmtId="0" fontId="76" fillId="29" borderId="0" applyNumberFormat="0" applyBorder="0" applyAlignment="0" applyProtection="0"/>
    <xf numFmtId="0" fontId="249" fillId="106" borderId="0" applyNumberFormat="0" applyBorder="0" applyAlignment="0" applyProtection="0"/>
    <xf numFmtId="0" fontId="57" fillId="23" borderId="0" applyNumberFormat="0" applyBorder="0" applyAlignment="0" applyProtection="0"/>
    <xf numFmtId="0" fontId="213" fillId="29" borderId="0" applyNumberFormat="0" applyBorder="0" applyAlignment="0" applyProtection="0"/>
    <xf numFmtId="0" fontId="249" fillId="106" borderId="0" applyNumberFormat="0" applyBorder="0" applyAlignment="0" applyProtection="0"/>
    <xf numFmtId="0" fontId="57" fillId="29" borderId="0" applyNumberFormat="0" applyBorder="0" applyAlignment="0" applyProtection="0"/>
    <xf numFmtId="0" fontId="213" fillId="29" borderId="0" applyNumberFormat="0" applyBorder="0" applyAlignment="0" applyProtection="0"/>
    <xf numFmtId="0" fontId="213" fillId="42" borderId="0" applyNumberFormat="0" applyBorder="0" applyAlignment="0" applyProtection="0"/>
    <xf numFmtId="0" fontId="110" fillId="0" borderId="0">
      <alignment horizontal="center" wrapText="1"/>
      <protection locked="0"/>
    </xf>
    <xf numFmtId="0" fontId="18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78" fillId="4" borderId="0" applyNumberFormat="0" applyBorder="0" applyAlignment="0" applyProtection="0"/>
    <xf numFmtId="0" fontId="250" fillId="107" borderId="0" applyNumberFormat="0" applyBorder="0" applyAlignment="0" applyProtection="0"/>
    <xf numFmtId="0" fontId="58" fillId="8" borderId="0" applyNumberFormat="0" applyBorder="0" applyAlignment="0" applyProtection="0"/>
    <xf numFmtId="0" fontId="214" fillId="4" borderId="0" applyNumberFormat="0" applyBorder="0" applyAlignment="0" applyProtection="0"/>
    <xf numFmtId="0" fontId="250" fillId="107" borderId="0" applyNumberFormat="0" applyBorder="0" applyAlignment="0" applyProtection="0"/>
    <xf numFmtId="0" fontId="58" fillId="4" borderId="0" applyNumberFormat="0" applyBorder="0" applyAlignment="0" applyProtection="0"/>
    <xf numFmtId="0" fontId="214" fillId="4" borderId="0" applyNumberFormat="0" applyBorder="0" applyAlignment="0" applyProtection="0"/>
    <xf numFmtId="0" fontId="214" fillId="8" borderId="0" applyNumberFormat="0" applyBorder="0" applyAlignment="0" applyProtection="0"/>
    <xf numFmtId="0" fontId="11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5" fillId="0" borderId="0" applyNumberFormat="0" applyFill="0" applyBorder="0" applyAlignment="0" applyProtection="0"/>
    <xf numFmtId="5" fontId="112" fillId="0" borderId="6" applyAlignment="0" applyProtection="0"/>
    <xf numFmtId="0" fontId="188" fillId="0" borderId="0"/>
    <xf numFmtId="201" fontId="13" fillId="0" borderId="0" applyFill="0" applyBorder="0" applyAlignment="0"/>
    <xf numFmtId="188" fontId="113" fillId="0" borderId="0" applyFill="0" applyBorder="0" applyAlignment="0"/>
    <xf numFmtId="175" fontId="113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170" fontId="113" fillId="0" borderId="0" applyFill="0" applyBorder="0" applyAlignment="0"/>
    <xf numFmtId="202" fontId="113" fillId="0" borderId="0" applyFill="0" applyBorder="0" applyAlignment="0"/>
    <xf numFmtId="188" fontId="113" fillId="0" borderId="0" applyFill="0" applyBorder="0" applyAlignment="0"/>
    <xf numFmtId="0" fontId="79" fillId="22" borderId="7" applyNumberFormat="0" applyAlignment="0" applyProtection="0"/>
    <xf numFmtId="0" fontId="251" fillId="108" borderId="44" applyNumberFormat="0" applyAlignment="0" applyProtection="0"/>
    <xf numFmtId="0" fontId="240" fillId="9" borderId="7" applyNumberFormat="0" applyAlignment="0" applyProtection="0"/>
    <xf numFmtId="0" fontId="216" fillId="22" borderId="7" applyNumberFormat="0" applyAlignment="0" applyProtection="0"/>
    <xf numFmtId="0" fontId="251" fillId="108" borderId="44" applyNumberFormat="0" applyAlignment="0" applyProtection="0"/>
    <xf numFmtId="0" fontId="59" fillId="22" borderId="7" applyNumberFormat="0" applyAlignment="0" applyProtection="0"/>
    <xf numFmtId="0" fontId="216" fillId="22" borderId="7" applyNumberFormat="0" applyAlignment="0" applyProtection="0"/>
    <xf numFmtId="0" fontId="234" fillId="44" borderId="7" applyNumberFormat="0" applyAlignment="0" applyProtection="0"/>
    <xf numFmtId="0" fontId="77" fillId="18" borderId="8" applyNumberFormat="0" applyAlignment="0" applyProtection="0"/>
    <xf numFmtId="0" fontId="252" fillId="109" borderId="45" applyNumberFormat="0" applyAlignment="0" applyProtection="0"/>
    <xf numFmtId="0" fontId="60" fillId="45" borderId="8" applyNumberFormat="0" applyAlignment="0" applyProtection="0"/>
    <xf numFmtId="0" fontId="217" fillId="18" borderId="8" applyNumberFormat="0" applyAlignment="0" applyProtection="0"/>
    <xf numFmtId="0" fontId="252" fillId="109" borderId="45" applyNumberFormat="0" applyAlignment="0" applyProtection="0"/>
    <xf numFmtId="0" fontId="60" fillId="18" borderId="8" applyNumberFormat="0" applyAlignment="0" applyProtection="0"/>
    <xf numFmtId="0" fontId="217" fillId="18" borderId="8" applyNumberFormat="0" applyAlignment="0" applyProtection="0"/>
    <xf numFmtId="0" fontId="217" fillId="18" borderId="8" applyNumberFormat="0" applyAlignment="0" applyProtection="0"/>
    <xf numFmtId="0" fontId="114" fillId="46" borderId="9">
      <alignment horizontal="center" wrapText="1"/>
    </xf>
    <xf numFmtId="43" fontId="4" fillId="0" borderId="0" applyFont="0" applyFill="0" applyBorder="0" applyAlignment="0" applyProtection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1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8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235" fontId="43" fillId="0" borderId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8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18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1" fontId="44" fillId="0" borderId="0"/>
    <xf numFmtId="225" fontId="44" fillId="0" borderId="0"/>
    <xf numFmtId="234" fontId="89" fillId="0" borderId="0"/>
    <xf numFmtId="234" fontId="43" fillId="0" borderId="0"/>
    <xf numFmtId="181" fontId="44" fillId="0" borderId="0"/>
    <xf numFmtId="226" fontId="5" fillId="0" borderId="0" applyFill="0" applyBorder="0" applyAlignment="0" applyProtection="0"/>
    <xf numFmtId="0" fontId="27" fillId="0" borderId="0" applyFill="0" applyBorder="0" applyAlignment="0" applyProtection="0"/>
    <xf numFmtId="0" fontId="89" fillId="0" borderId="0" applyFont="0" applyFill="0" applyBorder="0" applyAlignment="0" applyProtection="0"/>
    <xf numFmtId="0" fontId="43" fillId="0" borderId="0" applyFont="0" applyFill="0" applyBorder="0" applyAlignment="0" applyProtection="0"/>
    <xf numFmtId="3" fontId="13" fillId="0" borderId="0" applyFont="0" applyFill="0" applyBorder="0" applyAlignment="0" applyProtection="0"/>
    <xf numFmtId="0" fontId="73" fillId="39" borderId="4">
      <alignment horizontal="centerContinuous" vertical="top"/>
    </xf>
    <xf numFmtId="0" fontId="115" fillId="0" borderId="0" applyNumberFormat="0" applyAlignment="0">
      <alignment horizontal="left"/>
    </xf>
    <xf numFmtId="204" fontId="22" fillId="0" borderId="0" applyFill="0" applyBorder="0" applyProtection="0"/>
    <xf numFmtId="8" fontId="34" fillId="0" borderId="0" applyFont="0" applyFill="0" applyBorder="0" applyAlignment="0" applyProtection="0"/>
    <xf numFmtId="0" fontId="116" fillId="0" borderId="0"/>
    <xf numFmtId="0" fontId="116" fillId="0" borderId="0"/>
    <xf numFmtId="169" fontId="90" fillId="0" borderId="10" applyBorder="0"/>
    <xf numFmtId="188" fontId="113" fillId="0" borderId="0" applyFont="0" applyFill="0" applyBorder="0" applyAlignment="0" applyProtection="0"/>
    <xf numFmtId="42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205" fontId="13" fillId="0" borderId="0">
      <protection locked="0"/>
    </xf>
    <xf numFmtId="206" fontId="44" fillId="0" borderId="0" applyFont="0" applyFill="0" applyBorder="0" applyAlignment="0" applyProtection="0"/>
    <xf numFmtId="182" fontId="43" fillId="0" borderId="0"/>
    <xf numFmtId="182" fontId="89" fillId="0" borderId="0"/>
    <xf numFmtId="207" fontId="13" fillId="0" borderId="0"/>
    <xf numFmtId="0" fontId="45" fillId="39" borderId="0" applyNumberFormat="0" applyFont="0" applyFill="0" applyBorder="0" applyProtection="0">
      <alignment horizontal="left"/>
    </xf>
    <xf numFmtId="0" fontId="13" fillId="0" borderId="0" applyFont="0" applyFill="0" applyBorder="0" applyAlignment="0" applyProtection="0"/>
    <xf numFmtId="14" fontId="28" fillId="0" borderId="0" applyFill="0" applyBorder="0" applyAlignment="0"/>
    <xf numFmtId="15" fontId="74" fillId="47" borderId="0">
      <alignment horizontal="centerContinuous"/>
    </xf>
    <xf numFmtId="208" fontId="22" fillId="0" borderId="0" applyFill="0" applyBorder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4" fontId="43" fillId="0" borderId="0"/>
    <xf numFmtId="174" fontId="89" fillId="0" borderId="0"/>
    <xf numFmtId="170" fontId="113" fillId="0" borderId="0" applyFill="0" applyBorder="0" applyAlignment="0"/>
    <xf numFmtId="188" fontId="113" fillId="0" borderId="0" applyFill="0" applyBorder="0" applyAlignment="0"/>
    <xf numFmtId="170" fontId="113" fillId="0" borderId="0" applyFill="0" applyBorder="0" applyAlignment="0"/>
    <xf numFmtId="202" fontId="113" fillId="0" borderId="0" applyFill="0" applyBorder="0" applyAlignment="0"/>
    <xf numFmtId="188" fontId="113" fillId="0" borderId="0" applyFill="0" applyBorder="0" applyAlignment="0"/>
    <xf numFmtId="0" fontId="117" fillId="0" borderId="0" applyNumberFormat="0" applyAlignment="0">
      <alignment horizontal="left"/>
    </xf>
    <xf numFmtId="0" fontId="42" fillId="48" borderId="11"/>
    <xf numFmtId="0" fontId="42" fillId="49" borderId="2"/>
    <xf numFmtId="0" fontId="42" fillId="49" borderId="2"/>
    <xf numFmtId="0" fontId="42" fillId="49" borderId="2"/>
    <xf numFmtId="0" fontId="42" fillId="49" borderId="2"/>
    <xf numFmtId="223" fontId="13" fillId="0" borderId="0"/>
    <xf numFmtId="223" fontId="13" fillId="0" borderId="0"/>
    <xf numFmtId="0" fontId="80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2" fontId="13" fillId="0" borderId="0" applyFont="0" applyFill="0" applyBorder="0" applyAlignment="0" applyProtection="0"/>
    <xf numFmtId="209" fontId="9" fillId="0" borderId="0">
      <alignment horizontal="right"/>
    </xf>
    <xf numFmtId="227" fontId="13" fillId="0" borderId="0" applyBorder="0" applyProtection="0"/>
    <xf numFmtId="227" fontId="13" fillId="0" borderId="0" applyBorder="0" applyProtection="0"/>
    <xf numFmtId="0" fontId="34" fillId="0" borderId="0"/>
    <xf numFmtId="0" fontId="34" fillId="0" borderId="0"/>
    <xf numFmtId="0" fontId="131" fillId="0" borderId="0"/>
    <xf numFmtId="0" fontId="81" fillId="6" borderId="0" applyNumberFormat="0" applyBorder="0" applyAlignment="0" applyProtection="0"/>
    <xf numFmtId="0" fontId="254" fillId="110" borderId="0" applyNumberFormat="0" applyBorder="0" applyAlignment="0" applyProtection="0"/>
    <xf numFmtId="0" fontId="62" fillId="50" borderId="0" applyNumberFormat="0" applyBorder="0" applyAlignment="0" applyProtection="0"/>
    <xf numFmtId="0" fontId="219" fillId="6" borderId="0" applyNumberFormat="0" applyBorder="0" applyAlignment="0" applyProtection="0"/>
    <xf numFmtId="0" fontId="254" fillId="110" borderId="0" applyNumberFormat="0" applyBorder="0" applyAlignment="0" applyProtection="0"/>
    <xf numFmtId="0" fontId="62" fillId="6" borderId="0" applyNumberFormat="0" applyBorder="0" applyAlignment="0" applyProtection="0"/>
    <xf numFmtId="0" fontId="219" fillId="6" borderId="0" applyNumberFormat="0" applyBorder="0" applyAlignment="0" applyProtection="0"/>
    <xf numFmtId="0" fontId="219" fillId="11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38" fontId="42" fillId="39" borderId="0" applyNumberFormat="0" applyBorder="0" applyAlignment="0" applyProtection="0"/>
    <xf numFmtId="0" fontId="118" fillId="37" borderId="0"/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2" applyNumberFormat="0" applyAlignment="0" applyProtection="0">
      <alignment horizontal="left" vertical="center"/>
    </xf>
    <xf numFmtId="0" fontId="52" fillId="0" borderId="13">
      <alignment horizontal="left" vertical="center"/>
    </xf>
    <xf numFmtId="0" fontId="52" fillId="0" borderId="13">
      <alignment horizontal="left" vertical="center"/>
    </xf>
    <xf numFmtId="210" fontId="119" fillId="46" borderId="0">
      <alignment horizontal="left" vertical="top"/>
    </xf>
    <xf numFmtId="0" fontId="82" fillId="0" borderId="14" applyNumberFormat="0" applyFill="0" applyAlignment="0" applyProtection="0"/>
    <xf numFmtId="0" fontId="255" fillId="0" borderId="46" applyNumberFormat="0" applyFill="0" applyAlignment="0" applyProtection="0"/>
    <xf numFmtId="0" fontId="241" fillId="0" borderId="15" applyNumberFormat="0" applyFill="0" applyAlignment="0" applyProtection="0"/>
    <xf numFmtId="0" fontId="220" fillId="0" borderId="14" applyNumberFormat="0" applyFill="0" applyAlignment="0" applyProtection="0"/>
    <xf numFmtId="0" fontId="255" fillId="0" borderId="46" applyNumberFormat="0" applyFill="0" applyAlignment="0" applyProtection="0"/>
    <xf numFmtId="0" fontId="63" fillId="0" borderId="14" applyNumberFormat="0" applyFill="0" applyAlignment="0" applyProtection="0"/>
    <xf numFmtId="0" fontId="220" fillId="0" borderId="14" applyNumberFormat="0" applyFill="0" applyAlignment="0" applyProtection="0"/>
    <xf numFmtId="0" fontId="237" fillId="0" borderId="16" applyNumberFormat="0" applyFill="0" applyAlignment="0" applyProtection="0"/>
    <xf numFmtId="0" fontId="83" fillId="0" borderId="17" applyNumberFormat="0" applyFill="0" applyAlignment="0" applyProtection="0"/>
    <xf numFmtId="0" fontId="256" fillId="0" borderId="47" applyNumberFormat="0" applyFill="0" applyAlignment="0" applyProtection="0"/>
    <xf numFmtId="0" fontId="242" fillId="0" borderId="18" applyNumberFormat="0" applyFill="0" applyAlignment="0" applyProtection="0"/>
    <xf numFmtId="0" fontId="221" fillId="0" borderId="17" applyNumberFormat="0" applyFill="0" applyAlignment="0" applyProtection="0"/>
    <xf numFmtId="0" fontId="256" fillId="0" borderId="47" applyNumberFormat="0" applyFill="0" applyAlignment="0" applyProtection="0"/>
    <xf numFmtId="0" fontId="64" fillId="0" borderId="17" applyNumberFormat="0" applyFill="0" applyAlignment="0" applyProtection="0"/>
    <xf numFmtId="0" fontId="221" fillId="0" borderId="17" applyNumberFormat="0" applyFill="0" applyAlignment="0" applyProtection="0"/>
    <xf numFmtId="0" fontId="238" fillId="0" borderId="19" applyNumberFormat="0" applyFill="0" applyAlignment="0" applyProtection="0"/>
    <xf numFmtId="0" fontId="84" fillId="0" borderId="20" applyNumberFormat="0" applyFill="0" applyAlignment="0" applyProtection="0"/>
    <xf numFmtId="0" fontId="257" fillId="0" borderId="48" applyNumberFormat="0" applyFill="0" applyAlignment="0" applyProtection="0"/>
    <xf numFmtId="0" fontId="243" fillId="0" borderId="21" applyNumberFormat="0" applyFill="0" applyAlignment="0" applyProtection="0"/>
    <xf numFmtId="0" fontId="222" fillId="0" borderId="20" applyNumberFormat="0" applyFill="0" applyAlignment="0" applyProtection="0"/>
    <xf numFmtId="0" fontId="257" fillId="0" borderId="48" applyNumberFormat="0" applyFill="0" applyAlignment="0" applyProtection="0"/>
    <xf numFmtId="0" fontId="65" fillId="0" borderId="20" applyNumberFormat="0" applyFill="0" applyAlignment="0" applyProtection="0"/>
    <xf numFmtId="0" fontId="222" fillId="0" borderId="20" applyNumberFormat="0" applyFill="0" applyAlignment="0" applyProtection="0"/>
    <xf numFmtId="0" fontId="239" fillId="0" borderId="22" applyNumberFormat="0" applyFill="0" applyAlignment="0" applyProtection="0"/>
    <xf numFmtId="0" fontId="84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211" fontId="120" fillId="0" borderId="23">
      <alignment horizontal="left"/>
    </xf>
    <xf numFmtId="212" fontId="121" fillId="0" borderId="4">
      <alignment horizontal="left"/>
    </xf>
    <xf numFmtId="0" fontId="122" fillId="0" borderId="24">
      <alignment horizontal="right"/>
    </xf>
    <xf numFmtId="0" fontId="120" fillId="1" borderId="4">
      <alignment horizontal="left"/>
    </xf>
    <xf numFmtId="0" fontId="123" fillId="0" borderId="0" applyProtection="0"/>
    <xf numFmtId="0" fontId="52" fillId="0" borderId="0" applyProtection="0"/>
    <xf numFmtId="0" fontId="124" fillId="0" borderId="3">
      <alignment horizontal="center"/>
    </xf>
    <xf numFmtId="0" fontId="124" fillId="0" borderId="0">
      <alignment horizontal="center"/>
    </xf>
    <xf numFmtId="0" fontId="178" fillId="0" borderId="0" applyNumberFormat="0" applyFill="0" applyBorder="0" applyAlignment="0" applyProtection="0">
      <alignment vertical="top"/>
      <protection locked="0"/>
    </xf>
    <xf numFmtId="223" fontId="180" fillId="0" borderId="0" applyNumberFormat="0" applyFill="0" applyBorder="0" applyAlignment="0" applyProtection="0">
      <alignment vertical="top"/>
      <protection locked="0"/>
    </xf>
    <xf numFmtId="0" fontId="94" fillId="46" borderId="0">
      <alignment horizontal="left" wrapText="1" indent="2"/>
    </xf>
    <xf numFmtId="213" fontId="13" fillId="0" borderId="0" applyBorder="0" applyAlignment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10" fontId="42" fillId="46" borderId="2" applyNumberFormat="0" applyBorder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58" fillId="111" borderId="44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0" fontId="223" fillId="21" borderId="7" applyNumberFormat="0" applyAlignment="0" applyProtection="0"/>
    <xf numFmtId="0" fontId="85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58" fillId="111" borderId="44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66" fillId="10" borderId="7" applyNumberFormat="0" applyAlignment="0" applyProtection="0"/>
    <xf numFmtId="0" fontId="223" fillId="10" borderId="7" applyNumberFormat="0" applyAlignment="0" applyProtection="0"/>
    <xf numFmtId="0" fontId="223" fillId="10" borderId="7" applyNumberFormat="0" applyAlignment="0" applyProtection="0"/>
    <xf numFmtId="214" fontId="13" fillId="0" borderId="0"/>
    <xf numFmtId="174" fontId="125" fillId="0" borderId="0"/>
    <xf numFmtId="1" fontId="13" fillId="0" borderId="0" applyFont="0" applyFill="0" applyBorder="0" applyAlignment="0" applyProtection="0"/>
    <xf numFmtId="38" fontId="126" fillId="0" borderId="0"/>
    <xf numFmtId="38" fontId="19" fillId="0" borderId="0"/>
    <xf numFmtId="38" fontId="127" fillId="0" borderId="0"/>
    <xf numFmtId="38" fontId="91" fillId="0" borderId="0"/>
    <xf numFmtId="0" fontId="9" fillId="0" borderId="0"/>
    <xf numFmtId="0" fontId="9" fillId="0" borderId="0"/>
    <xf numFmtId="0" fontId="9" fillId="0" borderId="0"/>
    <xf numFmtId="0" fontId="22" fillId="0" borderId="0" applyNumberFormat="0" applyFont="0" applyFill="0" applyBorder="0" applyProtection="0">
      <alignment horizontal="left" vertical="center"/>
    </xf>
    <xf numFmtId="0" fontId="22" fillId="0" borderId="0" applyNumberFormat="0" applyAlignment="0"/>
    <xf numFmtId="170" fontId="113" fillId="0" borderId="0" applyFill="0" applyBorder="0" applyAlignment="0"/>
    <xf numFmtId="188" fontId="113" fillId="0" borderId="0" applyFill="0" applyBorder="0" applyAlignment="0"/>
    <xf numFmtId="170" fontId="113" fillId="0" borderId="0" applyFill="0" applyBorder="0" applyAlignment="0"/>
    <xf numFmtId="202" fontId="113" fillId="0" borderId="0" applyFill="0" applyBorder="0" applyAlignment="0"/>
    <xf numFmtId="188" fontId="113" fillId="0" borderId="0" applyFill="0" applyBorder="0" applyAlignment="0"/>
    <xf numFmtId="0" fontId="86" fillId="0" borderId="25" applyNumberFormat="0" applyFill="0" applyAlignment="0" applyProtection="0"/>
    <xf numFmtId="0" fontId="259" fillId="0" borderId="49" applyNumberFormat="0" applyFill="0" applyAlignment="0" applyProtection="0"/>
    <xf numFmtId="0" fontId="244" fillId="0" borderId="26" applyNumberFormat="0" applyFill="0" applyAlignment="0" applyProtection="0"/>
    <xf numFmtId="0" fontId="224" fillId="0" borderId="25" applyNumberFormat="0" applyFill="0" applyAlignment="0" applyProtection="0"/>
    <xf numFmtId="0" fontId="259" fillId="0" borderId="49" applyNumberFormat="0" applyFill="0" applyAlignment="0" applyProtection="0"/>
    <xf numFmtId="0" fontId="67" fillId="0" borderId="25" applyNumberFormat="0" applyFill="0" applyAlignment="0" applyProtection="0"/>
    <xf numFmtId="0" fontId="224" fillId="0" borderId="25" applyNumberFormat="0" applyFill="0" applyAlignment="0" applyProtection="0"/>
    <xf numFmtId="0" fontId="233" fillId="0" borderId="27" applyNumberFormat="0" applyFill="0" applyAlignment="0" applyProtection="0"/>
    <xf numFmtId="39" fontId="50" fillId="19" borderId="11"/>
    <xf numFmtId="39" fontId="189" fillId="19" borderId="11"/>
    <xf numFmtId="0" fontId="128" fillId="0" borderId="0"/>
    <xf numFmtId="0" fontId="129" fillId="0" borderId="0"/>
    <xf numFmtId="0" fontId="128" fillId="0" borderId="0"/>
    <xf numFmtId="0" fontId="129" fillId="0" borderId="0"/>
    <xf numFmtId="0" fontId="130" fillId="0" borderId="0"/>
    <xf numFmtId="215" fontId="44" fillId="0" borderId="0" applyFont="0" applyFill="0" applyBorder="0" applyAlignment="0" applyProtection="0"/>
    <xf numFmtId="38" fontId="131" fillId="0" borderId="0" applyFont="0" applyFill="0" applyBorder="0" applyAlignment="0" applyProtection="0"/>
    <xf numFmtId="40" fontId="131" fillId="0" borderId="0" applyFont="0" applyFill="0" applyBorder="0" applyAlignment="0" applyProtection="0"/>
    <xf numFmtId="6" fontId="131" fillId="0" borderId="0" applyFont="0" applyFill="0" applyBorder="0" applyAlignment="0" applyProtection="0"/>
    <xf numFmtId="8" fontId="131" fillId="0" borderId="0" applyFont="0" applyFill="0" applyBorder="0" applyAlignment="0" applyProtection="0"/>
    <xf numFmtId="216" fontId="132" fillId="0" borderId="0" applyFont="0" applyFill="0" applyBorder="0" applyAlignment="0" applyProtection="0"/>
    <xf numFmtId="217" fontId="132" fillId="0" borderId="0" applyFont="0" applyFill="0" applyBorder="0" applyAlignment="0" applyProtection="0"/>
    <xf numFmtId="218" fontId="43" fillId="0" borderId="0" applyFont="0" applyFill="0" applyBorder="0" applyAlignment="0" applyProtection="0"/>
    <xf numFmtId="168" fontId="5" fillId="0" borderId="0" applyFont="0" applyFill="0" applyBorder="0" applyAlignment="0" applyProtection="0"/>
    <xf numFmtId="40" fontId="53" fillId="0" borderId="0">
      <alignment horizontal="left"/>
    </xf>
    <xf numFmtId="0" fontId="87" fillId="21" borderId="0" applyNumberFormat="0" applyBorder="0" applyAlignment="0" applyProtection="0"/>
    <xf numFmtId="0" fontId="260" fillId="112" borderId="0" applyNumberFormat="0" applyBorder="0" applyAlignment="0" applyProtection="0"/>
    <xf numFmtId="0" fontId="68" fillId="21" borderId="0" applyNumberFormat="0" applyBorder="0" applyAlignment="0" applyProtection="0"/>
    <xf numFmtId="0" fontId="225" fillId="21" borderId="0" applyNumberFormat="0" applyBorder="0" applyAlignment="0" applyProtection="0"/>
    <xf numFmtId="0" fontId="260" fillId="112" borderId="0" applyNumberFormat="0" applyBorder="0" applyAlignment="0" applyProtection="0"/>
    <xf numFmtId="0" fontId="68" fillId="21" borderId="0" applyNumberFormat="0" applyBorder="0" applyAlignment="0" applyProtection="0"/>
    <xf numFmtId="0" fontId="225" fillId="21" borderId="0" applyNumberFormat="0" applyBorder="0" applyAlignment="0" applyProtection="0"/>
    <xf numFmtId="0" fontId="236" fillId="21" borderId="0" applyNumberFormat="0" applyBorder="0" applyAlignment="0" applyProtection="0"/>
    <xf numFmtId="37" fontId="41" fillId="0" borderId="0"/>
    <xf numFmtId="0" fontId="128" fillId="0" borderId="0"/>
    <xf numFmtId="0" fontId="129" fillId="0" borderId="0"/>
    <xf numFmtId="0" fontId="129" fillId="0" borderId="0"/>
    <xf numFmtId="173" fontId="11" fillId="0" borderId="0"/>
    <xf numFmtId="173" fontId="177" fillId="0" borderId="0"/>
    <xf numFmtId="0" fontId="116" fillId="0" borderId="0"/>
    <xf numFmtId="0" fontId="9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9" fillId="0" borderId="0"/>
    <xf numFmtId="0" fontId="248" fillId="0" borderId="0"/>
    <xf numFmtId="0" fontId="43" fillId="0" borderId="0"/>
    <xf numFmtId="223" fontId="35" fillId="0" borderId="0"/>
    <xf numFmtId="0" fontId="248" fillId="0" borderId="0"/>
    <xf numFmtId="0" fontId="13" fillId="0" borderId="0"/>
    <xf numFmtId="0" fontId="89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/>
    <xf numFmtId="0" fontId="9" fillId="0" borderId="0"/>
    <xf numFmtId="0" fontId="9" fillId="0" borderId="0"/>
    <xf numFmtId="0" fontId="248" fillId="0" borderId="0"/>
    <xf numFmtId="0" fontId="248" fillId="0" borderId="0"/>
    <xf numFmtId="223" fontId="35" fillId="0" borderId="0"/>
    <xf numFmtId="0" fontId="5" fillId="0" borderId="0"/>
    <xf numFmtId="0" fontId="13" fillId="0" borderId="0"/>
    <xf numFmtId="0" fontId="248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89" fillId="0" borderId="0"/>
    <xf numFmtId="0" fontId="9" fillId="0" borderId="0"/>
    <xf numFmtId="0" fontId="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9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9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9" fillId="0" borderId="0"/>
    <xf numFmtId="0" fontId="248" fillId="0" borderId="0"/>
    <xf numFmtId="0" fontId="13" fillId="0" borderId="0"/>
    <xf numFmtId="0" fontId="9" fillId="0" borderId="0"/>
    <xf numFmtId="0" fontId="8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35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9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9" fillId="0" borderId="0"/>
    <xf numFmtId="0" fontId="248" fillId="0" borderId="0"/>
    <xf numFmtId="0" fontId="89" fillId="0" borderId="0"/>
    <xf numFmtId="0" fontId="13" fillId="0" borderId="0"/>
    <xf numFmtId="0" fontId="8" fillId="0" borderId="0"/>
    <xf numFmtId="0" fontId="35" fillId="0" borderId="0"/>
    <xf numFmtId="0" fontId="5" fillId="0" borderId="0"/>
    <xf numFmtId="0" fontId="247" fillId="0" borderId="0"/>
    <xf numFmtId="0" fontId="248" fillId="0" borderId="0"/>
    <xf numFmtId="0" fontId="261" fillId="0" borderId="0"/>
    <xf numFmtId="0" fontId="5" fillId="0" borderId="0"/>
    <xf numFmtId="0" fontId="13" fillId="0" borderId="0"/>
    <xf numFmtId="0" fontId="43" fillId="0" borderId="0"/>
    <xf numFmtId="0" fontId="35" fillId="0" borderId="0"/>
    <xf numFmtId="0" fontId="13" fillId="0" borderId="0"/>
    <xf numFmtId="0" fontId="9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7" fillId="0" borderId="0"/>
    <xf numFmtId="0" fontId="248" fillId="0" borderId="0"/>
    <xf numFmtId="0" fontId="248" fillId="0" borderId="0"/>
    <xf numFmtId="0" fontId="43" fillId="0" borderId="0"/>
    <xf numFmtId="0" fontId="5" fillId="0" borderId="0"/>
    <xf numFmtId="0" fontId="13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9" fillId="0" borderId="0"/>
    <xf numFmtId="0" fontId="261" fillId="0" borderId="0"/>
    <xf numFmtId="0" fontId="248" fillId="0" borderId="0"/>
    <xf numFmtId="0" fontId="13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9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9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8" fillId="0" borderId="0"/>
    <xf numFmtId="0" fontId="9" fillId="0" borderId="0" applyNumberFormat="0" applyFill="0" applyBorder="0" applyAlignment="0" applyProtection="0"/>
    <xf numFmtId="0" fontId="248" fillId="0" borderId="0"/>
    <xf numFmtId="0" fontId="5" fillId="0" borderId="0" applyNumberFormat="0" applyFill="0" applyBorder="0" applyAlignment="0" applyProtection="0"/>
    <xf numFmtId="223" fontId="35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13" fillId="0" borderId="0"/>
    <xf numFmtId="0" fontId="248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5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247" fillId="0" borderId="0"/>
    <xf numFmtId="0" fontId="248" fillId="0" borderId="0"/>
    <xf numFmtId="0" fontId="248" fillId="0" borderId="0"/>
    <xf numFmtId="0" fontId="43" fillId="0" borderId="0"/>
    <xf numFmtId="0" fontId="13" fillId="0" borderId="0"/>
    <xf numFmtId="0" fontId="8" fillId="0" borderId="0"/>
    <xf numFmtId="0" fontId="8" fillId="0" borderId="0"/>
    <xf numFmtId="0" fontId="248" fillId="0" borderId="0"/>
    <xf numFmtId="0" fontId="8" fillId="0" borderId="0"/>
    <xf numFmtId="0" fontId="5" fillId="0" borderId="0" applyNumberFormat="0" applyFill="0" applyBorder="0" applyAlignment="0" applyProtection="0"/>
    <xf numFmtId="223" fontId="35" fillId="0" borderId="0"/>
    <xf numFmtId="0" fontId="248" fillId="0" borderId="0"/>
    <xf numFmtId="0" fontId="13" fillId="0" borderId="0"/>
    <xf numFmtId="0" fontId="13" fillId="0" borderId="0" applyNumberFormat="0" applyFill="0" applyBorder="0" applyAlignment="0" applyProtection="0"/>
    <xf numFmtId="0" fontId="8" fillId="0" borderId="0"/>
    <xf numFmtId="0" fontId="8" fillId="0" borderId="0"/>
    <xf numFmtId="0" fontId="248" fillId="0" borderId="0"/>
    <xf numFmtId="0" fontId="8" fillId="0" borderId="0"/>
    <xf numFmtId="0" fontId="5" fillId="0" borderId="0" applyNumberFormat="0" applyFill="0" applyBorder="0" applyAlignment="0" applyProtection="0"/>
    <xf numFmtId="223" fontId="35" fillId="0" borderId="0"/>
    <xf numFmtId="0" fontId="248" fillId="0" borderId="0"/>
    <xf numFmtId="0" fontId="13" fillId="0" borderId="0"/>
    <xf numFmtId="0" fontId="13" fillId="0" borderId="0" applyNumberFormat="0" applyFill="0" applyBorder="0" applyAlignment="0" applyProtection="0"/>
    <xf numFmtId="0" fontId="9" fillId="0" borderId="0"/>
    <xf numFmtId="0" fontId="248" fillId="0" borderId="0"/>
    <xf numFmtId="0" fontId="13" fillId="0" borderId="0"/>
    <xf numFmtId="0" fontId="5" fillId="0" borderId="0"/>
    <xf numFmtId="223" fontId="35" fillId="0" borderId="0"/>
    <xf numFmtId="0" fontId="13" fillId="0" borderId="0"/>
    <xf numFmtId="0" fontId="13" fillId="0" borderId="0" applyNumberFormat="0" applyFill="0" applyBorder="0" applyAlignment="0" applyProtection="0"/>
    <xf numFmtId="0" fontId="248" fillId="0" borderId="0"/>
    <xf numFmtId="0" fontId="9" fillId="0" borderId="0"/>
    <xf numFmtId="0" fontId="13" fillId="0" borderId="0"/>
    <xf numFmtId="0" fontId="248" fillId="0" borderId="0"/>
    <xf numFmtId="0" fontId="5" fillId="0" borderId="0"/>
    <xf numFmtId="223" fontId="35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9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9" fillId="0" borderId="0"/>
    <xf numFmtId="0" fontId="248" fillId="0" borderId="0"/>
    <xf numFmtId="0" fontId="248" fillId="0" borderId="0"/>
    <xf numFmtId="0" fontId="13" fillId="0" borderId="0"/>
    <xf numFmtId="223" fontId="35" fillId="0" borderId="0"/>
    <xf numFmtId="0" fontId="13" fillId="0" borderId="0"/>
    <xf numFmtId="0" fontId="248" fillId="0" borderId="0"/>
    <xf numFmtId="0" fontId="13" fillId="0" borderId="0" applyNumberFormat="0" applyFill="0" applyBorder="0" applyAlignment="0" applyProtection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9" fillId="0" borderId="0"/>
    <xf numFmtId="0" fontId="35" fillId="0" borderId="0"/>
    <xf numFmtId="0" fontId="13" fillId="0" borderId="0"/>
    <xf numFmtId="0" fontId="248" fillId="0" borderId="0"/>
    <xf numFmtId="0" fontId="248" fillId="0" borderId="0"/>
    <xf numFmtId="0" fontId="13" fillId="0" borderId="0" applyNumberFormat="0" applyFill="0" applyBorder="0" applyAlignment="0" applyProtection="0"/>
    <xf numFmtId="0" fontId="13" fillId="0" borderId="0"/>
    <xf numFmtId="0" fontId="248" fillId="0" borderId="0"/>
    <xf numFmtId="0" fontId="248" fillId="0" borderId="0"/>
    <xf numFmtId="0" fontId="5" fillId="0" borderId="0"/>
    <xf numFmtId="0" fontId="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5" fillId="0" borderId="0" applyNumberFormat="0" applyFill="0" applyBorder="0" applyAlignment="0" applyProtection="0"/>
    <xf numFmtId="0" fontId="13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9" fillId="0" borderId="0"/>
    <xf numFmtId="0" fontId="13" fillId="0" borderId="0"/>
    <xf numFmtId="0" fontId="13" fillId="0" borderId="0"/>
    <xf numFmtId="232" fontId="35" fillId="0" borderId="0"/>
    <xf numFmtId="0" fontId="5" fillId="0" borderId="0"/>
    <xf numFmtId="0" fontId="35" fillId="0" borderId="0"/>
    <xf numFmtId="0" fontId="9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43" fillId="0" borderId="0"/>
    <xf numFmtId="0" fontId="43" fillId="0" borderId="0"/>
    <xf numFmtId="0" fontId="248" fillId="0" borderId="0"/>
    <xf numFmtId="0" fontId="35" fillId="0" borderId="0"/>
    <xf numFmtId="0" fontId="13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13" fillId="0" borderId="0"/>
    <xf numFmtId="223" fontId="3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13" fillId="0" borderId="0" applyNumberFormat="0" applyFill="0" applyBorder="0" applyAlignment="0" applyProtection="0"/>
    <xf numFmtId="223" fontId="35" fillId="0" borderId="0"/>
    <xf numFmtId="0" fontId="13" fillId="0" borderId="0" applyNumberFormat="0" applyFill="0" applyBorder="0" applyAlignment="0" applyProtection="0"/>
    <xf numFmtId="223" fontId="35" fillId="0" borderId="0"/>
    <xf numFmtId="223" fontId="35" fillId="0" borderId="0"/>
    <xf numFmtId="0" fontId="13" fillId="0" borderId="0" applyNumberFormat="0" applyFill="0" applyBorder="0" applyAlignment="0" applyProtection="0"/>
    <xf numFmtId="0" fontId="248" fillId="0" borderId="0"/>
    <xf numFmtId="0" fontId="13" fillId="0" borderId="0" applyNumberFormat="0" applyFill="0" applyBorder="0" applyAlignment="0" applyProtection="0"/>
    <xf numFmtId="0" fontId="13" fillId="0" borderId="0"/>
    <xf numFmtId="0" fontId="9" fillId="0" borderId="0"/>
    <xf numFmtId="0" fontId="248" fillId="0" borderId="0"/>
    <xf numFmtId="0" fontId="9" fillId="0" borderId="0"/>
    <xf numFmtId="0" fontId="13" fillId="0" borderId="0"/>
    <xf numFmtId="0" fontId="9" fillId="0" borderId="0"/>
    <xf numFmtId="0" fontId="5" fillId="0" borderId="0"/>
    <xf numFmtId="0" fontId="9" fillId="0" borderId="0"/>
    <xf numFmtId="0" fontId="13" fillId="0" borderId="0"/>
    <xf numFmtId="0" fontId="248" fillId="0" borderId="0"/>
    <xf numFmtId="0" fontId="9" fillId="0" borderId="0"/>
    <xf numFmtId="0" fontId="27" fillId="0" borderId="0"/>
    <xf numFmtId="0" fontId="248" fillId="0" borderId="0"/>
    <xf numFmtId="0" fontId="262" fillId="0" borderId="0"/>
    <xf numFmtId="0" fontId="5" fillId="0" borderId="0"/>
    <xf numFmtId="0" fontId="13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5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8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5" fillId="0" borderId="0"/>
    <xf numFmtId="0" fontId="43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8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248" fillId="0" borderId="0"/>
    <xf numFmtId="0" fontId="9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0" fontId="43" fillId="0" borderId="0"/>
    <xf numFmtId="0" fontId="248" fillId="0" borderId="0"/>
    <xf numFmtId="0" fontId="13" fillId="0" borderId="0"/>
    <xf numFmtId="0" fontId="248" fillId="0" borderId="0"/>
    <xf numFmtId="0" fontId="248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5" fillId="0" borderId="0" applyNumberFormat="0" applyFill="0" applyBorder="0" applyAlignment="0" applyProtection="0"/>
    <xf numFmtId="0" fontId="13" fillId="0" borderId="0"/>
    <xf numFmtId="0" fontId="5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48" fillId="0" borderId="0"/>
    <xf numFmtId="0" fontId="9" fillId="0" borderId="0"/>
    <xf numFmtId="0" fontId="9" fillId="0" borderId="0"/>
    <xf numFmtId="0" fontId="248" fillId="0" borderId="0"/>
    <xf numFmtId="0" fontId="248" fillId="0" borderId="0"/>
    <xf numFmtId="223" fontId="35" fillId="0" borderId="0"/>
    <xf numFmtId="0" fontId="8" fillId="0" borderId="0"/>
    <xf numFmtId="0" fontId="13" fillId="0" borderId="0"/>
    <xf numFmtId="0" fontId="9" fillId="0" borderId="0"/>
    <xf numFmtId="0" fontId="13" fillId="0" borderId="0"/>
    <xf numFmtId="0" fontId="5" fillId="0" borderId="0"/>
    <xf numFmtId="0" fontId="5" fillId="0" borderId="0" applyNumberFormat="0" applyFill="0" applyBorder="0" applyAlignment="0" applyProtection="0"/>
    <xf numFmtId="0" fontId="248" fillId="0" borderId="0"/>
    <xf numFmtId="0" fontId="5" fillId="0" borderId="0" applyNumberFormat="0" applyFill="0" applyBorder="0" applyAlignment="0" applyProtection="0"/>
    <xf numFmtId="0" fontId="248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3" fillId="0" borderId="0" applyNumberFormat="0" applyFill="0" applyBorder="0" applyAlignment="0" applyProtection="0"/>
    <xf numFmtId="0" fontId="5" fillId="0" borderId="0"/>
    <xf numFmtId="0" fontId="13" fillId="0" borderId="0"/>
    <xf numFmtId="0" fontId="5" fillId="0" borderId="0"/>
    <xf numFmtId="0" fontId="5" fillId="0" borderId="0"/>
    <xf numFmtId="0" fontId="13" fillId="0" borderId="0" applyNumberFormat="0" applyFill="0" applyBorder="0" applyAlignment="0" applyProtection="0"/>
    <xf numFmtId="0" fontId="5" fillId="0" borderId="0"/>
    <xf numFmtId="0" fontId="5" fillId="0" borderId="0"/>
    <xf numFmtId="219" fontId="13" fillId="0" borderId="0"/>
    <xf numFmtId="0" fontId="133" fillId="0" borderId="0"/>
    <xf numFmtId="0" fontId="190" fillId="0" borderId="0"/>
    <xf numFmtId="0" fontId="9" fillId="7" borderId="28" applyNumberFormat="0" applyFont="0" applyAlignment="0" applyProtection="0"/>
    <xf numFmtId="0" fontId="35" fillId="113" borderId="50" applyNumberFormat="0" applyFont="0" applyAlignment="0" applyProtection="0"/>
    <xf numFmtId="0" fontId="13" fillId="7" borderId="7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35" fillId="113" borderId="50" applyNumberFormat="0" applyFont="0" applyAlignment="0" applyProtection="0"/>
    <xf numFmtId="0" fontId="35" fillId="7" borderId="28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9" fillId="7" borderId="28" applyNumberFormat="0" applyFont="0" applyAlignment="0" applyProtection="0"/>
    <xf numFmtId="0" fontId="35" fillId="113" borderId="50" applyNumberFormat="0" applyFont="0" applyAlignment="0" applyProtection="0"/>
    <xf numFmtId="0" fontId="5" fillId="7" borderId="28" applyNumberFormat="0" applyFont="0" applyAlignment="0" applyProtection="0"/>
    <xf numFmtId="0" fontId="39" fillId="113" borderId="50" applyNumberFormat="0" applyFont="0" applyAlignment="0" applyProtection="0"/>
    <xf numFmtId="0" fontId="39" fillId="113" borderId="50" applyNumberFormat="0" applyFont="0" applyAlignment="0" applyProtection="0"/>
    <xf numFmtId="0" fontId="13" fillId="7" borderId="28" applyNumberFormat="0" applyFont="0" applyAlignment="0" applyProtection="0"/>
    <xf numFmtId="0" fontId="43" fillId="7" borderId="28" applyNumberFormat="0" applyFont="0" applyAlignment="0" applyProtection="0"/>
    <xf numFmtId="0" fontId="13" fillId="0" borderId="0"/>
    <xf numFmtId="195" fontId="43" fillId="0" borderId="0" applyFont="0" applyFill="0" applyBorder="0" applyAlignment="0" applyProtection="0"/>
    <xf numFmtId="0" fontId="88" fillId="22" borderId="29" applyNumberFormat="0" applyAlignment="0" applyProtection="0"/>
    <xf numFmtId="0" fontId="263" fillId="108" borderId="51" applyNumberFormat="0" applyAlignment="0" applyProtection="0"/>
    <xf numFmtId="0" fontId="69" fillId="9" borderId="29" applyNumberFormat="0" applyAlignment="0" applyProtection="0"/>
    <xf numFmtId="0" fontId="88" fillId="22" borderId="29" applyNumberFormat="0" applyAlignment="0" applyProtection="0"/>
    <xf numFmtId="0" fontId="226" fillId="22" borderId="29" applyNumberFormat="0" applyAlignment="0" applyProtection="0"/>
    <xf numFmtId="0" fontId="263" fillId="108" borderId="51" applyNumberFormat="0" applyAlignment="0" applyProtection="0"/>
    <xf numFmtId="0" fontId="69" fillId="22" borderId="29" applyNumberFormat="0" applyAlignment="0" applyProtection="0"/>
    <xf numFmtId="0" fontId="226" fillId="22" borderId="29" applyNumberFormat="0" applyAlignment="0" applyProtection="0"/>
    <xf numFmtId="0" fontId="226" fillId="44" borderId="29" applyNumberFormat="0" applyAlignment="0" applyProtection="0"/>
    <xf numFmtId="40" fontId="92" fillId="51" borderId="0">
      <alignment horizontal="right"/>
    </xf>
    <xf numFmtId="0" fontId="96" fillId="51" borderId="0">
      <alignment horizontal="right"/>
    </xf>
    <xf numFmtId="0" fontId="134" fillId="51" borderId="30"/>
    <xf numFmtId="0" fontId="93" fillId="44" borderId="0" applyBorder="0">
      <alignment horizontal="centerContinuous"/>
    </xf>
    <xf numFmtId="0" fontId="135" fillId="44" borderId="0" applyBorder="0">
      <alignment horizontal="centerContinuous"/>
    </xf>
    <xf numFmtId="0" fontId="136" fillId="0" borderId="0">
      <alignment horizontal="center"/>
    </xf>
    <xf numFmtId="0" fontId="137" fillId="0" borderId="0">
      <alignment horizontal="center"/>
    </xf>
    <xf numFmtId="164" fontId="44" fillId="0" borderId="0" applyFont="0" applyFill="0" applyBorder="0" applyAlignment="0" applyProtection="0"/>
    <xf numFmtId="174" fontId="191" fillId="0" borderId="0" applyFill="0" applyBorder="0" applyProtection="0">
      <alignment vertical="top"/>
    </xf>
    <xf numFmtId="14" fontId="110" fillId="0" borderId="0">
      <alignment horizontal="center" wrapText="1"/>
      <protection locked="0"/>
    </xf>
    <xf numFmtId="9" fontId="12" fillId="0" borderId="0" applyFont="0" applyFill="0" applyBorder="0" applyAlignment="0" applyProtection="0"/>
    <xf numFmtId="22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40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1" fillId="0" borderId="31" applyNumberFormat="0" applyBorder="0"/>
    <xf numFmtId="3" fontId="138" fillId="0" borderId="0" applyNumberFormat="0" applyFill="0" applyBorder="0" applyAlignment="0" applyProtection="0"/>
    <xf numFmtId="0" fontId="42" fillId="52" borderId="11"/>
    <xf numFmtId="0" fontId="42" fillId="39" borderId="2"/>
    <xf numFmtId="0" fontId="42" fillId="39" borderId="2"/>
    <xf numFmtId="0" fontId="42" fillId="39" borderId="2"/>
    <xf numFmtId="0" fontId="42" fillId="39" borderId="2"/>
    <xf numFmtId="170" fontId="113" fillId="0" borderId="0" applyFill="0" applyBorder="0" applyAlignment="0"/>
    <xf numFmtId="188" fontId="113" fillId="0" borderId="0" applyFill="0" applyBorder="0" applyAlignment="0"/>
    <xf numFmtId="170" fontId="113" fillId="0" borderId="0" applyFill="0" applyBorder="0" applyAlignment="0"/>
    <xf numFmtId="202" fontId="113" fillId="0" borderId="0" applyFill="0" applyBorder="0" applyAlignment="0"/>
    <xf numFmtId="188" fontId="113" fillId="0" borderId="0" applyFill="0" applyBorder="0" applyAlignment="0"/>
    <xf numFmtId="0" fontId="22" fillId="0" borderId="0" applyNumberFormat="0" applyFill="0" applyBorder="0" applyAlignment="0" applyProtection="0">
      <alignment horizontal="left"/>
    </xf>
    <xf numFmtId="0" fontId="90" fillId="0" borderId="3" applyBorder="0">
      <alignment horizontal="center"/>
    </xf>
    <xf numFmtId="37" fontId="27" fillId="0" borderId="0"/>
    <xf numFmtId="0" fontId="13" fillId="0" borderId="0">
      <alignment vertical="justify"/>
    </xf>
    <xf numFmtId="0" fontId="43" fillId="0" borderId="0" applyFont="0" applyFill="0" applyBorder="0" applyAlignment="0" applyProtection="0"/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0" fontId="13" fillId="0" borderId="33" applyNumberFormat="0" applyFill="0" applyAlignment="0" applyProtection="0"/>
    <xf numFmtId="0" fontId="13" fillId="0" borderId="33" applyNumberFormat="0" applyFill="0" applyAlignment="0" applyProtection="0"/>
    <xf numFmtId="1" fontId="13" fillId="0" borderId="32" applyNumberFormat="0" applyFill="0" applyAlignment="0" applyProtection="0">
      <alignment horizontal="center" vertical="center"/>
    </xf>
    <xf numFmtId="0" fontId="13" fillId="0" borderId="33" applyNumberFormat="0" applyFill="0" applyAlignment="0" applyProtection="0"/>
    <xf numFmtId="0" fontId="13" fillId="0" borderId="33" applyNumberFormat="0" applyFill="0" applyAlignment="0" applyProtection="0"/>
    <xf numFmtId="1" fontId="13" fillId="0" borderId="32" applyNumberFormat="0" applyFill="0" applyAlignment="0" applyProtection="0">
      <alignment horizontal="center" vertical="center"/>
    </xf>
    <xf numFmtId="0" fontId="139" fillId="53" borderId="0" applyNumberFormat="0" applyFont="0" applyBorder="0" applyAlignment="0">
      <alignment horizontal="center"/>
    </xf>
    <xf numFmtId="0" fontId="75" fillId="54" borderId="0"/>
    <xf numFmtId="221" fontId="13" fillId="0" borderId="0" applyNumberFormat="0" applyFill="0" applyBorder="0" applyAlignment="0" applyProtection="0">
      <alignment horizontal="left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6" fillId="57" borderId="0" applyNumberFormat="0" applyProtection="0">
      <alignment horizontal="left" vertical="center" wrapText="1" indent="1"/>
    </xf>
    <xf numFmtId="4" fontId="46" fillId="43" borderId="0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6" fillId="57" borderId="0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30" fillId="67" borderId="29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0" fontId="30" fillId="68" borderId="34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0" fontId="30" fillId="68" borderId="34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4" fontId="28" fillId="69" borderId="35" applyNumberFormat="0" applyProtection="0">
      <alignment horizontal="left" vertical="center" indent="1"/>
    </xf>
    <xf numFmtId="4" fontId="28" fillId="69" borderId="35" applyNumberFormat="0" applyProtection="0">
      <alignment horizontal="left" vertical="center" indent="1"/>
    </xf>
    <xf numFmtId="4" fontId="31" fillId="70" borderId="0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0" fontId="28" fillId="71" borderId="0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0" fontId="28" fillId="71" borderId="0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28" fillId="73" borderId="0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28" fillId="73" borderId="0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47" fillId="71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47" fillId="71" borderId="36" applyNumberFormat="0" applyProtection="0">
      <alignment horizontal="right" vertical="center"/>
    </xf>
    <xf numFmtId="4" fontId="47" fillId="75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227" fillId="71" borderId="36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227" fillId="71" borderId="36" applyNumberFormat="0" applyProtection="0">
      <alignment horizontal="right" vertical="center"/>
    </xf>
    <xf numFmtId="4" fontId="48" fillId="75" borderId="36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6" fillId="24" borderId="36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6" fillId="24" borderId="36" applyNumberFormat="0" applyProtection="0">
      <alignment horizontal="left" vertical="center" wrapText="1" indent="1"/>
    </xf>
    <xf numFmtId="4" fontId="46" fillId="3" borderId="36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228" fillId="73" borderId="36" applyNumberFormat="0" applyProtection="0">
      <alignment horizontal="left" vertical="top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228" fillId="73" borderId="36" applyNumberFormat="0" applyProtection="0">
      <alignment horizontal="left" vertical="top" indent="1"/>
    </xf>
    <xf numFmtId="0" fontId="13" fillId="56" borderId="29" applyNumberFormat="0" applyProtection="0">
      <alignment horizontal="left" vertical="center" indent="1"/>
    </xf>
    <xf numFmtId="0" fontId="32" fillId="0" borderId="0"/>
    <xf numFmtId="0" fontId="32" fillId="0" borderId="0"/>
    <xf numFmtId="0" fontId="32" fillId="0" borderId="0"/>
    <xf numFmtId="0" fontId="229" fillId="0" borderId="0" applyNumberFormat="0" applyProtection="0">
      <alignment horizontal="left" vertical="center" inden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9" fillId="0" borderId="0" applyNumberFormat="0" applyProtection="0">
      <alignment horizontal="left" vertical="center" indent="1"/>
    </xf>
    <xf numFmtId="0" fontId="32" fillId="0" borderId="0"/>
    <xf numFmtId="4" fontId="33" fillId="69" borderId="29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0" fontId="230" fillId="71" borderId="36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0" fontId="230" fillId="71" borderId="36" applyNumberFormat="0" applyProtection="0">
      <alignment horizontal="right" vertical="center"/>
    </xf>
    <xf numFmtId="4" fontId="49" fillId="75" borderId="36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38" fontId="22" fillId="0" borderId="0" applyNumberFormat="0" applyFont="0" applyFill="0" applyBorder="0" applyAlignment="0"/>
    <xf numFmtId="0" fontId="140" fillId="0" borderId="0">
      <alignment horizontal="left"/>
    </xf>
    <xf numFmtId="0" fontId="139" fillId="1" borderId="13" applyNumberFormat="0" applyFont="0" applyAlignment="0">
      <alignment horizontal="center"/>
    </xf>
    <xf numFmtId="0" fontId="139" fillId="1" borderId="13" applyNumberFormat="0" applyFont="0" applyAlignment="0">
      <alignment horizontal="center"/>
    </xf>
    <xf numFmtId="0" fontId="22" fillId="0" borderId="37" applyAlignment="0">
      <alignment horizontal="centerContinuous"/>
    </xf>
    <xf numFmtId="0" fontId="141" fillId="0" borderId="0" applyNumberFormat="0" applyFill="0" applyBorder="0" applyAlignment="0">
      <alignment horizontal="center"/>
    </xf>
    <xf numFmtId="12" fontId="142" fillId="0" borderId="2">
      <alignment horizontal="center"/>
    </xf>
    <xf numFmtId="12" fontId="142" fillId="0" borderId="2">
      <alignment horizontal="center"/>
    </xf>
    <xf numFmtId="0" fontId="51" fillId="0" borderId="0" applyNumberFormat="0" applyFill="0" applyBorder="0" applyAlignment="0" applyProtection="0"/>
    <xf numFmtId="0" fontId="28" fillId="0" borderId="0">
      <alignment vertical="top"/>
    </xf>
    <xf numFmtId="0" fontId="27" fillId="0" borderId="0"/>
    <xf numFmtId="0" fontId="143" fillId="0" borderId="0" applyNumberFormat="0" applyFont="0" applyBorder="0"/>
    <xf numFmtId="0" fontId="95" fillId="46" borderId="0">
      <alignment wrapText="1"/>
    </xf>
    <xf numFmtId="40" fontId="144" fillId="0" borderId="0" applyBorder="0">
      <alignment horizontal="right"/>
    </xf>
    <xf numFmtId="0" fontId="192" fillId="0" borderId="0" applyNumberFormat="0" applyFill="0" applyBorder="0" applyAlignment="0" applyProtection="0"/>
    <xf numFmtId="0" fontId="145" fillId="0" borderId="0" applyBorder="0" applyAlignment="0"/>
    <xf numFmtId="49" fontId="28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182" fontId="13" fillId="0" borderId="0" applyBorder="0" applyProtection="0">
      <alignment horizontal="right"/>
    </xf>
    <xf numFmtId="182" fontId="13" fillId="0" borderId="0" applyBorder="0" applyProtection="0">
      <alignment horizontal="right"/>
    </xf>
    <xf numFmtId="0" fontId="55" fillId="0" borderId="0" applyFill="0" applyBorder="0" applyProtection="0">
      <alignment horizontal="left" vertical="top"/>
    </xf>
    <xf numFmtId="40" fontId="26" fillId="0" borderId="0"/>
    <xf numFmtId="0" fontId="70" fillId="0" borderId="0" applyNumberFormat="0" applyFill="0" applyBorder="0" applyAlignment="0" applyProtection="0"/>
    <xf numFmtId="0" fontId="264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0" fontId="265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6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5" fillId="0" borderId="0" applyNumberFormat="0" applyFill="0" applyBorder="0" applyAlignment="0" applyProtection="0"/>
    <xf numFmtId="0" fontId="30" fillId="0" borderId="38" applyNumberFormat="0" applyFill="0" applyAlignment="0" applyProtection="0"/>
    <xf numFmtId="0" fontId="266" fillId="0" borderId="52" applyNumberFormat="0" applyFill="0" applyAlignment="0" applyProtection="0"/>
    <xf numFmtId="0" fontId="71" fillId="0" borderId="39" applyNumberFormat="0" applyFill="0" applyAlignment="0" applyProtection="0"/>
    <xf numFmtId="0" fontId="232" fillId="0" borderId="38" applyNumberFormat="0" applyFill="0" applyAlignment="0" applyProtection="0"/>
    <xf numFmtId="0" fontId="266" fillId="0" borderId="52" applyNumberFormat="0" applyFill="0" applyAlignment="0" applyProtection="0"/>
    <xf numFmtId="0" fontId="71" fillId="0" borderId="38" applyNumberFormat="0" applyFill="0" applyAlignment="0" applyProtection="0"/>
    <xf numFmtId="0" fontId="232" fillId="0" borderId="38" applyNumberFormat="0" applyFill="0" applyAlignment="0" applyProtection="0"/>
    <xf numFmtId="0" fontId="232" fillId="0" borderId="40" applyNumberFormat="0" applyFill="0" applyAlignment="0" applyProtection="0"/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228" fontId="42" fillId="0" borderId="0" applyBorder="0" applyProtection="0">
      <alignment horizontal="right"/>
    </xf>
    <xf numFmtId="6" fontId="34" fillId="0" borderId="0" applyFont="0" applyFill="0" applyBorder="0" applyAlignment="0" applyProtection="0"/>
    <xf numFmtId="222" fontId="34" fillId="0" borderId="0" applyFont="0" applyFill="0" applyBorder="0" applyAlignment="0" applyProtection="0"/>
    <xf numFmtId="0" fontId="13" fillId="0" borderId="0">
      <alignment horizontal="centerContinuous" vertical="center"/>
    </xf>
    <xf numFmtId="0" fontId="33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193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0" fontId="132" fillId="0" borderId="0" applyNumberFormat="0" applyFont="0" applyFill="0" applyBorder="0" applyProtection="0">
      <alignment horizontal="center" vertical="center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6" fillId="40" borderId="0" applyNumberFormat="0" applyBorder="0" applyAlignment="0" applyProtection="0">
      <alignment vertical="center"/>
    </xf>
    <xf numFmtId="0" fontId="106" fillId="42" borderId="0" applyNumberFormat="0" applyBorder="0" applyAlignment="0" applyProtection="0">
      <alignment vertical="center"/>
    </xf>
    <xf numFmtId="0" fontId="106" fillId="20" borderId="0" applyNumberFormat="0" applyBorder="0" applyAlignment="0" applyProtection="0">
      <alignment vertical="center"/>
    </xf>
    <xf numFmtId="0" fontId="106" fillId="30" borderId="0" applyNumberFormat="0" applyBorder="0" applyAlignment="0" applyProtection="0">
      <alignment vertical="center"/>
    </xf>
    <xf numFmtId="0" fontId="106" fillId="31" borderId="0" applyNumberFormat="0" applyBorder="0" applyAlignment="0" applyProtection="0">
      <alignment vertical="center"/>
    </xf>
    <xf numFmtId="0" fontId="106" fillId="29" borderId="0" applyNumberFormat="0" applyBorder="0" applyAlignment="0" applyProtection="0">
      <alignment vertical="center"/>
    </xf>
    <xf numFmtId="0" fontId="146" fillId="0" borderId="0" applyNumberFormat="0" applyFill="0" applyBorder="0" applyAlignment="0" applyProtection="0">
      <alignment vertical="top"/>
      <protection locked="0"/>
    </xf>
    <xf numFmtId="0" fontId="147" fillId="0" borderId="0" applyNumberFormat="0" applyFill="0" applyBorder="0" applyAlignment="0" applyProtection="0">
      <alignment vertical="center"/>
    </xf>
    <xf numFmtId="0" fontId="148" fillId="18" borderId="8" applyNumberFormat="0" applyAlignment="0" applyProtection="0">
      <alignment vertical="center"/>
    </xf>
    <xf numFmtId="0" fontId="149" fillId="21" borderId="0" applyNumberFormat="0" applyBorder="0" applyAlignment="0" applyProtection="0">
      <alignment vertical="center"/>
    </xf>
    <xf numFmtId="0" fontId="150" fillId="7" borderId="28" applyNumberFormat="0" applyFont="0" applyAlignment="0" applyProtection="0">
      <alignment vertical="center"/>
    </xf>
    <xf numFmtId="0" fontId="151" fillId="0" borderId="25" applyNumberFormat="0" applyFill="0" applyAlignment="0" applyProtection="0">
      <alignment vertical="center"/>
    </xf>
    <xf numFmtId="0" fontId="234" fillId="44" borderId="7" applyNumberFormat="0" applyAlignment="0" applyProtection="0"/>
    <xf numFmtId="0" fontId="233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229" fontId="13" fillId="0" borderId="0" applyFont="0" applyFill="0" applyBorder="0" applyAlignment="0" applyProtection="0"/>
    <xf numFmtId="229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8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43" fillId="0" borderId="0" applyFont="0" applyFill="0" applyBorder="0" applyAlignment="0" applyProtection="0"/>
    <xf numFmtId="0" fontId="235" fillId="0" borderId="0" applyNumberFormat="0" applyFill="0" applyBorder="0" applyAlignment="0" applyProtection="0"/>
    <xf numFmtId="0" fontId="152" fillId="0" borderId="0" applyNumberFormat="0" applyFill="0" applyBorder="0" applyAlignment="0" applyProtection="0">
      <alignment vertical="top"/>
      <protection locked="0"/>
    </xf>
    <xf numFmtId="0" fontId="180" fillId="0" borderId="0" applyNumberFormat="0" applyFill="0" applyBorder="0" applyAlignment="0" applyProtection="0">
      <alignment vertical="top"/>
      <protection locked="0"/>
    </xf>
    <xf numFmtId="0" fontId="217" fillId="18" borderId="8" applyNumberFormat="0" applyAlignment="0" applyProtection="0"/>
    <xf numFmtId="0" fontId="233" fillId="0" borderId="27" applyNumberFormat="0" applyFill="0" applyAlignment="0" applyProtection="0"/>
    <xf numFmtId="170" fontId="153" fillId="0" borderId="0" applyFont="0" applyFill="0" applyBorder="0" applyAlignment="0" applyProtection="0"/>
    <xf numFmtId="0" fontId="219" fillId="11" borderId="0" applyNumberFormat="0" applyBorder="0" applyAlignment="0" applyProtection="0"/>
    <xf numFmtId="0" fontId="154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9" fontId="54" fillId="0" borderId="0" applyFont="0" applyFill="0" applyBorder="0" applyAlignment="0" applyProtection="0"/>
    <xf numFmtId="0" fontId="4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13" fillId="0" borderId="0"/>
    <xf numFmtId="0" fontId="248" fillId="0" borderId="0"/>
    <xf numFmtId="0" fontId="248" fillId="0" borderId="0"/>
    <xf numFmtId="0" fontId="248" fillId="0" borderId="0"/>
    <xf numFmtId="0" fontId="248" fillId="0" borderId="0"/>
    <xf numFmtId="223" fontId="13" fillId="0" borderId="0"/>
    <xf numFmtId="0" fontId="5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223" fontId="5" fillId="0" borderId="0"/>
    <xf numFmtId="223" fontId="42" fillId="0" borderId="0"/>
    <xf numFmtId="223" fontId="35" fillId="0" borderId="0"/>
    <xf numFmtId="223" fontId="35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13" fillId="0" borderId="0"/>
    <xf numFmtId="0" fontId="223" fillId="21" borderId="7" applyNumberFormat="0" applyAlignment="0" applyProtection="0"/>
    <xf numFmtId="0" fontId="236" fillId="21" borderId="0" applyNumberFormat="0" applyBorder="0" applyAlignment="0" applyProtection="0"/>
    <xf numFmtId="9" fontId="27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2" fillId="0" borderId="40" applyNumberFormat="0" applyFill="0" applyAlignment="0" applyProtection="0"/>
    <xf numFmtId="0" fontId="214" fillId="8" borderId="0" applyNumberFormat="0" applyBorder="0" applyAlignment="0" applyProtection="0"/>
    <xf numFmtId="6" fontId="13" fillId="0" borderId="0" applyFont="0" applyFill="0" applyBorder="0" applyAlignment="0" applyProtection="0"/>
    <xf numFmtId="8" fontId="13" fillId="0" borderId="0" applyFont="0" applyFill="0" applyBorder="0" applyAlignment="0" applyProtection="0"/>
    <xf numFmtId="185" fontId="155" fillId="0" borderId="0" applyFont="0" applyFill="0" applyBorder="0" applyAlignment="0" applyProtection="0"/>
    <xf numFmtId="187" fontId="155" fillId="0" borderId="0" applyFont="0" applyFill="0" applyBorder="0" applyAlignment="0" applyProtection="0"/>
    <xf numFmtId="37" fontId="129" fillId="0" borderId="0"/>
    <xf numFmtId="184" fontId="155" fillId="0" borderId="0" applyFont="0" applyFill="0" applyBorder="0" applyAlignment="0" applyProtection="0"/>
    <xf numFmtId="186" fontId="155" fillId="0" borderId="0" applyFont="0" applyFill="0" applyBorder="0" applyAlignment="0" applyProtection="0"/>
    <xf numFmtId="223" fontId="27" fillId="0" borderId="0"/>
    <xf numFmtId="0" fontId="54" fillId="0" borderId="0"/>
    <xf numFmtId="0" fontId="213" fillId="41" borderId="0" applyNumberFormat="0" applyBorder="0" applyAlignment="0" applyProtection="0"/>
    <xf numFmtId="0" fontId="213" fillId="29" borderId="0" applyNumberFormat="0" applyBorder="0" applyAlignment="0" applyProtection="0"/>
    <xf numFmtId="0" fontId="213" fillId="23" borderId="0" applyNumberFormat="0" applyBorder="0" applyAlignment="0" applyProtection="0"/>
    <xf numFmtId="0" fontId="213" fillId="43" borderId="0" applyNumberFormat="0" applyBorder="0" applyAlignment="0" applyProtection="0"/>
    <xf numFmtId="0" fontId="213" fillId="31" borderId="0" applyNumberFormat="0" applyBorder="0" applyAlignment="0" applyProtection="0"/>
    <xf numFmtId="0" fontId="213" fillId="42" borderId="0" applyNumberFormat="0" applyBorder="0" applyAlignment="0" applyProtection="0"/>
    <xf numFmtId="0" fontId="226" fillId="44" borderId="29" applyNumberFormat="0" applyAlignment="0" applyProtection="0"/>
    <xf numFmtId="0" fontId="43" fillId="7" borderId="28" applyNumberFormat="0" applyFont="0" applyAlignment="0" applyProtection="0"/>
    <xf numFmtId="0" fontId="237" fillId="0" borderId="16" applyNumberFormat="0" applyFill="0" applyAlignment="0" applyProtection="0"/>
    <xf numFmtId="0" fontId="238" fillId="0" borderId="19" applyNumberFormat="0" applyFill="0" applyAlignment="0" applyProtection="0"/>
    <xf numFmtId="0" fontId="239" fillId="0" borderId="22" applyNumberFormat="0" applyFill="0" applyAlignment="0" applyProtection="0"/>
    <xf numFmtId="0" fontId="239" fillId="0" borderId="0" applyNumberFormat="0" applyFill="0" applyBorder="0" applyAlignment="0" applyProtection="0"/>
    <xf numFmtId="0" fontId="156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195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57" fillId="0" borderId="0"/>
    <xf numFmtId="0" fontId="13" fillId="0" borderId="0"/>
    <xf numFmtId="0" fontId="158" fillId="10" borderId="7" applyNumberFormat="0" applyAlignment="0" applyProtection="0">
      <alignment vertical="center"/>
    </xf>
    <xf numFmtId="0" fontId="159" fillId="22" borderId="29" applyNumberFormat="0" applyAlignment="0" applyProtection="0">
      <alignment vertical="center"/>
    </xf>
    <xf numFmtId="0" fontId="159" fillId="22" borderId="29" applyNumberFormat="0" applyAlignment="0" applyProtection="0">
      <alignment vertical="center"/>
    </xf>
    <xf numFmtId="230" fontId="27" fillId="0" borderId="0" applyFill="0" applyBorder="0" applyAlignment="0" applyProtection="0"/>
    <xf numFmtId="231" fontId="27" fillId="0" borderId="0" applyFill="0" applyBorder="0" applyAlignment="0" applyProtection="0"/>
    <xf numFmtId="187" fontId="160" fillId="0" borderId="0" applyFont="0" applyFill="0" applyBorder="0" applyAlignment="0" applyProtection="0"/>
    <xf numFmtId="0" fontId="27" fillId="0" borderId="0" applyFill="0" applyBorder="0" applyAlignment="0" applyProtection="0"/>
    <xf numFmtId="0" fontId="27" fillId="0" borderId="0" applyFill="0" applyBorder="0" applyAlignment="0" applyProtection="0"/>
    <xf numFmtId="0" fontId="161" fillId="0" borderId="0" applyNumberFormat="0" applyFill="0" applyBorder="0" applyAlignment="0" applyProtection="0">
      <alignment vertical="top"/>
      <protection locked="0"/>
    </xf>
    <xf numFmtId="0" fontId="197" fillId="14" borderId="0" applyNumberFormat="0" applyBorder="0" applyAlignment="0" applyProtection="0"/>
    <xf numFmtId="0" fontId="197" fillId="14" borderId="0" applyNumberFormat="0" applyBorder="0" applyAlignment="0" applyProtection="0"/>
    <xf numFmtId="0" fontId="197" fillId="6" borderId="0" applyNumberFormat="0" applyBorder="0" applyAlignment="0" applyProtection="0">
      <alignment vertical="center"/>
    </xf>
    <xf numFmtId="0" fontId="197" fillId="14" borderId="0" applyNumberFormat="0" applyBorder="0" applyAlignment="0" applyProtection="0"/>
    <xf numFmtId="0" fontId="197" fillId="6" borderId="0" applyNumberFormat="0" applyBorder="0" applyAlignment="0" applyProtection="0">
      <alignment vertical="center"/>
    </xf>
    <xf numFmtId="0" fontId="198" fillId="13" borderId="0" applyNumberFormat="0" applyBorder="0" applyAlignment="0" applyProtection="0"/>
    <xf numFmtId="0" fontId="198" fillId="13" borderId="0" applyNumberFormat="0" applyBorder="0" applyAlignment="0" applyProtection="0"/>
    <xf numFmtId="0" fontId="198" fillId="4" borderId="0" applyNumberFormat="0" applyBorder="0" applyAlignment="0" applyProtection="0">
      <alignment vertical="center"/>
    </xf>
    <xf numFmtId="0" fontId="198" fillId="13" borderId="0" applyNumberFormat="0" applyBorder="0" applyAlignment="0" applyProtection="0"/>
    <xf numFmtId="0" fontId="198" fillId="4" borderId="0" applyNumberFormat="0" applyBorder="0" applyAlignment="0" applyProtection="0">
      <alignment vertical="center"/>
    </xf>
    <xf numFmtId="0" fontId="160" fillId="0" borderId="0"/>
    <xf numFmtId="0" fontId="186" fillId="76" borderId="0" applyNumberFormat="0" applyBorder="0" applyAlignment="0" applyProtection="0"/>
    <xf numFmtId="0" fontId="186" fillId="77" borderId="0" applyNumberFormat="0" applyBorder="0" applyAlignment="0" applyProtection="0"/>
    <xf numFmtId="0" fontId="186" fillId="78" borderId="0" applyNumberFormat="0" applyBorder="0" applyAlignment="0" applyProtection="0"/>
    <xf numFmtId="0" fontId="186" fillId="34" borderId="0" applyNumberFormat="0" applyBorder="0" applyAlignment="0" applyProtection="0"/>
    <xf numFmtId="0" fontId="186" fillId="35" borderId="0" applyNumberFormat="0" applyBorder="0" applyAlignment="0" applyProtection="0"/>
    <xf numFmtId="0" fontId="186" fillId="79" borderId="0" applyNumberFormat="0" applyBorder="0" applyAlignment="0" applyProtection="0"/>
    <xf numFmtId="0" fontId="162" fillId="4" borderId="0" applyNumberFormat="0" applyBorder="0" applyAlignment="0" applyProtection="0">
      <alignment vertical="center"/>
    </xf>
    <xf numFmtId="0" fontId="163" fillId="0" borderId="0"/>
    <xf numFmtId="0" fontId="199" fillId="0" borderId="0" applyNumberFormat="0" applyFill="0" applyBorder="0" applyAlignment="0" applyProtection="0"/>
    <xf numFmtId="0" fontId="200" fillId="0" borderId="14" applyNumberFormat="0" applyFill="0" applyAlignment="0" applyProtection="0"/>
    <xf numFmtId="0" fontId="201" fillId="0" borderId="17" applyNumberFormat="0" applyFill="0" applyAlignment="0" applyProtection="0"/>
    <xf numFmtId="0" fontId="202" fillId="0" borderId="20" applyNumberFormat="0" applyFill="0" applyAlignment="0" applyProtection="0"/>
    <xf numFmtId="0" fontId="202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185" fontId="132" fillId="0" borderId="0" applyFont="0" applyFill="0" applyBorder="0" applyAlignment="0" applyProtection="0"/>
    <xf numFmtId="0" fontId="203" fillId="80" borderId="8" applyNumberFormat="0" applyAlignment="0" applyProtection="0"/>
    <xf numFmtId="0" fontId="164" fillId="0" borderId="0"/>
    <xf numFmtId="0" fontId="204" fillId="0" borderId="38" applyNumberFormat="0" applyFill="0" applyAlignment="0" applyProtection="0"/>
    <xf numFmtId="0" fontId="5" fillId="81" borderId="28" applyNumberFormat="0" applyAlignment="0" applyProtection="0"/>
    <xf numFmtId="0" fontId="165" fillId="0" borderId="0" applyNumberFormat="0" applyFill="0" applyBorder="0" applyAlignment="0" applyProtection="0">
      <alignment vertical="top"/>
      <protection locked="0"/>
    </xf>
    <xf numFmtId="0" fontId="166" fillId="6" borderId="0" applyNumberFormat="0" applyBorder="0" applyAlignment="0" applyProtection="0">
      <alignment vertical="center"/>
    </xf>
    <xf numFmtId="0" fontId="167" fillId="0" borderId="14" applyNumberFormat="0" applyFill="0" applyAlignment="0" applyProtection="0">
      <alignment vertical="center"/>
    </xf>
    <xf numFmtId="0" fontId="168" fillId="0" borderId="17" applyNumberFormat="0" applyFill="0" applyAlignment="0" applyProtection="0">
      <alignment vertical="center"/>
    </xf>
    <xf numFmtId="0" fontId="169" fillId="0" borderId="20" applyNumberFormat="0" applyFill="0" applyAlignment="0" applyProtection="0">
      <alignment vertical="center"/>
    </xf>
    <xf numFmtId="0" fontId="169" fillId="0" borderId="0" applyNumberFormat="0" applyFill="0" applyBorder="0" applyAlignment="0" applyProtection="0">
      <alignment vertical="center"/>
    </xf>
    <xf numFmtId="0" fontId="205" fillId="0" borderId="0" applyNumberFormat="0" applyFill="0" applyBorder="0" applyAlignment="0" applyProtection="0"/>
    <xf numFmtId="0" fontId="170" fillId="22" borderId="7" applyNumberFormat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2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/>
    <xf numFmtId="0" fontId="207" fillId="52" borderId="7" applyNumberFormat="0" applyAlignment="0" applyProtection="0"/>
    <xf numFmtId="169" fontId="173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0" fontId="208" fillId="17" borderId="7" applyNumberFormat="0" applyAlignment="0" applyProtection="0"/>
    <xf numFmtId="0" fontId="209" fillId="52" borderId="29" applyNumberFormat="0" applyAlignment="0" applyProtection="0"/>
    <xf numFmtId="0" fontId="210" fillId="82" borderId="0" applyNumberFormat="0" applyBorder="0" applyAlignment="0" applyProtection="0"/>
    <xf numFmtId="197" fontId="175" fillId="0" borderId="0" applyFont="0" applyFill="0" applyBorder="0" applyAlignment="0" applyProtection="0"/>
    <xf numFmtId="196" fontId="175" fillId="0" borderId="0" applyFont="0" applyFill="0" applyBorder="0" applyAlignment="0" applyProtection="0"/>
    <xf numFmtId="0" fontId="211" fillId="0" borderId="25" applyNumberFormat="0" applyFill="0" applyAlignment="0" applyProtection="0"/>
    <xf numFmtId="0" fontId="176" fillId="0" borderId="38" applyNumberFormat="0" applyFill="0" applyAlignment="0" applyProtection="0">
      <alignment vertic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3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4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5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6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7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8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89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0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1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2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3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0" fontId="1" fillId="94" borderId="0" applyNumberFormat="0" applyBorder="0" applyAlignment="0" applyProtection="0"/>
    <xf numFmtId="167" fontId="105" fillId="0" borderId="1">
      <alignment horizontal="right" vertical="center"/>
    </xf>
    <xf numFmtId="167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4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8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</cellStyleXfs>
  <cellXfs count="314">
    <xf numFmtId="0" fontId="0" fillId="0" borderId="0" xfId="0"/>
    <xf numFmtId="41" fontId="4" fillId="0" borderId="0" xfId="1081" applyNumberFormat="1" applyFont="1" applyFill="1" applyBorder="1" applyAlignment="1" applyProtection="1">
      <alignment horizontal="right" vertical="center"/>
      <protection locked="0"/>
    </xf>
    <xf numFmtId="41" fontId="4" fillId="0" borderId="0" xfId="1081" applyNumberFormat="1" applyFont="1" applyFill="1" applyAlignment="1">
      <alignment horizontal="right" vertical="center"/>
    </xf>
    <xf numFmtId="41" fontId="4" fillId="0" borderId="0" xfId="1180" applyNumberFormat="1" applyFont="1" applyFill="1" applyBorder="1" applyAlignment="1">
      <alignment horizontal="right" vertical="center"/>
    </xf>
    <xf numFmtId="41" fontId="4" fillId="0" borderId="0" xfId="1081" applyNumberFormat="1" applyFont="1" applyFill="1" applyBorder="1" applyAlignment="1">
      <alignment horizontal="right" vertical="center"/>
    </xf>
    <xf numFmtId="41" fontId="4" fillId="0" borderId="0" xfId="1081" applyNumberFormat="1" applyFont="1" applyFill="1" applyBorder="1" applyAlignment="1" applyProtection="1">
      <alignment vertical="center"/>
      <protection locked="0"/>
    </xf>
    <xf numFmtId="41" fontId="4" fillId="0" borderId="0" xfId="1081" applyNumberFormat="1" applyFont="1" applyFill="1" applyBorder="1" applyAlignment="1">
      <alignment vertical="center"/>
    </xf>
    <xf numFmtId="41" fontId="14" fillId="0" borderId="0" xfId="1081" applyNumberFormat="1" applyFont="1" applyFill="1" applyAlignment="1">
      <alignment horizontal="right" vertical="center"/>
    </xf>
    <xf numFmtId="41" fontId="16" fillId="0" borderId="0" xfId="1081" applyNumberFormat="1" applyFont="1" applyFill="1" applyBorder="1" applyAlignment="1">
      <alignment horizontal="center" vertical="center"/>
    </xf>
    <xf numFmtId="41" fontId="4" fillId="0" borderId="0" xfId="1180" applyNumberFormat="1" applyFont="1" applyFill="1" applyAlignment="1">
      <alignment horizontal="right" vertical="center"/>
    </xf>
    <xf numFmtId="41" fontId="17" fillId="0" borderId="0" xfId="1180" applyNumberFormat="1" applyFont="1" applyFill="1" applyAlignment="1">
      <alignment horizontal="right" vertical="center"/>
    </xf>
    <xf numFmtId="43" fontId="4" fillId="0" borderId="0" xfId="1081" applyFont="1" applyFill="1" applyAlignment="1">
      <alignment vertical="center"/>
    </xf>
    <xf numFmtId="41" fontId="21" fillId="0" borderId="0" xfId="1272" applyNumberFormat="1" applyFont="1" applyFill="1" applyAlignment="1">
      <alignment horizontal="right" vertical="center"/>
    </xf>
    <xf numFmtId="172" fontId="4" fillId="0" borderId="0" xfId="1081" applyNumberFormat="1" applyFont="1" applyFill="1" applyAlignment="1">
      <alignment horizontal="right" vertical="center"/>
    </xf>
    <xf numFmtId="172" fontId="4" fillId="0" borderId="13" xfId="1081" applyNumberFormat="1" applyFont="1" applyFill="1" applyBorder="1" applyAlignment="1">
      <alignment horizontal="right" vertical="center"/>
    </xf>
    <xf numFmtId="41" fontId="23" fillId="0" borderId="0" xfId="1272" applyNumberFormat="1" applyFont="1" applyFill="1" applyAlignment="1">
      <alignment vertical="center"/>
    </xf>
    <xf numFmtId="41" fontId="23" fillId="0" borderId="0" xfId="1180" applyNumberFormat="1" applyFont="1" applyFill="1" applyBorder="1" applyAlignment="1">
      <alignment horizontal="right" vertical="center"/>
    </xf>
    <xf numFmtId="41" fontId="24" fillId="0" borderId="0" xfId="1081" applyNumberFormat="1" applyFont="1" applyFill="1" applyAlignment="1">
      <alignment vertical="center"/>
    </xf>
    <xf numFmtId="41" fontId="24" fillId="0" borderId="0" xfId="1081" applyNumberFormat="1" applyFont="1" applyFill="1" applyBorder="1" applyAlignment="1">
      <alignment vertical="center"/>
    </xf>
    <xf numFmtId="41" fontId="23" fillId="0" borderId="0" xfId="1081" applyNumberFormat="1" applyFont="1" applyFill="1" applyAlignment="1">
      <alignment vertical="center"/>
    </xf>
    <xf numFmtId="41" fontId="23" fillId="0" borderId="0" xfId="1081" applyNumberFormat="1" applyFont="1" applyFill="1" applyBorder="1" applyAlignment="1">
      <alignment horizontal="right" vertical="center"/>
    </xf>
    <xf numFmtId="41" fontId="23" fillId="0" borderId="0" xfId="1272" applyNumberFormat="1" applyFont="1" applyFill="1" applyBorder="1" applyAlignment="1">
      <alignment vertical="center"/>
    </xf>
    <xf numFmtId="41" fontId="23" fillId="0" borderId="0" xfId="1272" applyNumberFormat="1" applyFont="1" applyFill="1" applyBorder="1" applyAlignment="1">
      <alignment horizontal="right" vertical="center"/>
    </xf>
    <xf numFmtId="41" fontId="23" fillId="0" borderId="43" xfId="1272" applyNumberFormat="1" applyFont="1" applyFill="1" applyBorder="1" applyAlignment="1">
      <alignment horizontal="right" vertical="center"/>
    </xf>
    <xf numFmtId="43" fontId="25" fillId="0" borderId="0" xfId="1081" applyFont="1" applyFill="1" applyBorder="1" applyAlignment="1">
      <alignment vertical="center"/>
    </xf>
    <xf numFmtId="176" fontId="23" fillId="0" borderId="0" xfId="1081" applyNumberFormat="1" applyFont="1" applyFill="1" applyBorder="1" applyAlignment="1">
      <alignment vertical="center"/>
    </xf>
    <xf numFmtId="41" fontId="23" fillId="0" borderId="0" xfId="1081" applyNumberFormat="1" applyFont="1" applyFill="1" applyBorder="1" applyAlignment="1">
      <alignment vertical="center"/>
    </xf>
    <xf numFmtId="177" fontId="23" fillId="0" borderId="0" xfId="1272" applyNumberFormat="1" applyFont="1" applyFill="1" applyBorder="1" applyAlignment="1">
      <alignment horizontal="right" vertical="center"/>
    </xf>
    <xf numFmtId="176" fontId="23" fillId="0" borderId="0" xfId="1272" applyNumberFormat="1" applyFont="1" applyFill="1" applyBorder="1" applyAlignment="1">
      <alignment horizontal="right" vertical="center"/>
    </xf>
    <xf numFmtId="177" fontId="23" fillId="0" borderId="0" xfId="1081" applyNumberFormat="1" applyFont="1" applyFill="1" applyBorder="1" applyAlignment="1">
      <alignment horizontal="right" vertical="center"/>
    </xf>
    <xf numFmtId="177" fontId="23" fillId="0" borderId="0" xfId="1272" applyNumberFormat="1" applyFont="1" applyFill="1" applyBorder="1" applyAlignment="1">
      <alignment vertical="center"/>
    </xf>
    <xf numFmtId="10" fontId="4" fillId="0" borderId="0" xfId="2695" applyNumberFormat="1" applyFont="1" applyFill="1" applyAlignment="1">
      <alignment vertical="center"/>
    </xf>
    <xf numFmtId="41" fontId="23" fillId="0" borderId="13" xfId="1272" applyNumberFormat="1" applyFont="1" applyFill="1" applyBorder="1" applyAlignment="1">
      <alignment horizontal="right" vertical="center"/>
    </xf>
    <xf numFmtId="172" fontId="4" fillId="0" borderId="0" xfId="1081" applyNumberFormat="1" applyFont="1" applyFill="1" applyBorder="1" applyAlignment="1">
      <alignment horizontal="right" vertical="center"/>
    </xf>
    <xf numFmtId="172" fontId="4" fillId="0" borderId="42" xfId="1081" applyNumberFormat="1" applyFont="1" applyFill="1" applyBorder="1" applyAlignment="1">
      <alignment horizontal="right" vertical="center"/>
    </xf>
    <xf numFmtId="172" fontId="4" fillId="0" borderId="43" xfId="1081" applyNumberFormat="1" applyFont="1" applyFill="1" applyBorder="1" applyAlignment="1">
      <alignment horizontal="right" vertical="center"/>
    </xf>
    <xf numFmtId="178" fontId="23" fillId="0" borderId="0" xfId="1180" applyNumberFormat="1" applyFont="1" applyFill="1" applyBorder="1" applyAlignment="1">
      <alignment horizontal="center" vertical="center"/>
    </xf>
    <xf numFmtId="37" fontId="23" fillId="0" borderId="0" xfId="1180" applyNumberFormat="1" applyFont="1" applyFill="1" applyBorder="1" applyAlignment="1">
      <alignment vertical="center"/>
    </xf>
    <xf numFmtId="180" fontId="23" fillId="0" borderId="0" xfId="1180" applyNumberFormat="1" applyFont="1" applyFill="1" applyBorder="1" applyAlignment="1">
      <alignment vertical="center"/>
    </xf>
    <xf numFmtId="180" fontId="23" fillId="0" borderId="42" xfId="1180" applyNumberFormat="1" applyFont="1" applyFill="1" applyBorder="1" applyAlignment="1">
      <alignment horizontal="right" vertical="center"/>
    </xf>
    <xf numFmtId="41" fontId="37" fillId="0" borderId="0" xfId="1272" applyNumberFormat="1" applyFont="1" applyFill="1" applyBorder="1" applyAlignment="1">
      <alignment horizontal="right" vertical="center"/>
    </xf>
    <xf numFmtId="172" fontId="4" fillId="0" borderId="0" xfId="1081" applyNumberFormat="1" applyFont="1" applyFill="1" applyBorder="1" applyAlignment="1">
      <alignment vertical="center"/>
    </xf>
    <xf numFmtId="172" fontId="16" fillId="0" borderId="0" xfId="1081" applyNumberFormat="1" applyFont="1" applyFill="1" applyBorder="1" applyAlignment="1">
      <alignment horizontal="center" vertical="center"/>
    </xf>
    <xf numFmtId="172" fontId="14" fillId="0" borderId="0" xfId="1081" applyNumberFormat="1" applyFont="1" applyFill="1" applyAlignment="1">
      <alignment vertical="center"/>
    </xf>
    <xf numFmtId="172" fontId="7" fillId="0" borderId="0" xfId="1081" applyNumberFormat="1" applyFont="1" applyFill="1" applyBorder="1" applyAlignment="1">
      <alignment horizontal="center" wrapText="1"/>
    </xf>
    <xf numFmtId="43" fontId="4" fillId="0" borderId="0" xfId="1081" applyFont="1" applyFill="1" applyBorder="1" applyAlignment="1">
      <alignment vertical="center"/>
    </xf>
    <xf numFmtId="43" fontId="4" fillId="0" borderId="0" xfId="1081" applyFont="1" applyFill="1" applyBorder="1" applyAlignment="1" applyProtection="1">
      <alignment vertical="center"/>
      <protection locked="0"/>
    </xf>
    <xf numFmtId="43" fontId="7" fillId="0" borderId="0" xfId="1081" applyFont="1" applyFill="1" applyAlignment="1">
      <alignment vertical="center"/>
    </xf>
    <xf numFmtId="43" fontId="7" fillId="0" borderId="0" xfId="1081" applyFont="1" applyFill="1" applyBorder="1" applyAlignment="1">
      <alignment vertical="center"/>
    </xf>
    <xf numFmtId="43" fontId="14" fillId="0" borderId="0" xfId="1081" applyFont="1" applyFill="1" applyBorder="1" applyAlignment="1" applyProtection="1">
      <alignment vertical="center"/>
      <protection locked="0"/>
    </xf>
    <xf numFmtId="43" fontId="4" fillId="0" borderId="0" xfId="1081" applyFont="1" applyFill="1" applyAlignment="1">
      <alignment horizontal="left" vertical="center" indent="2"/>
    </xf>
    <xf numFmtId="180" fontId="23" fillId="0" borderId="0" xfId="1180" applyNumberFormat="1" applyFont="1" applyFill="1" applyBorder="1" applyAlignment="1">
      <alignment horizontal="right" vertical="center"/>
    </xf>
    <xf numFmtId="41" fontId="27" fillId="0" borderId="0" xfId="1278" applyNumberFormat="1" applyFont="1" applyFill="1" applyBorder="1" applyAlignment="1" applyProtection="1">
      <alignment horizontal="right" vertical="center"/>
      <protection locked="0"/>
    </xf>
    <xf numFmtId="172" fontId="4" fillId="0" borderId="6" xfId="1081" applyNumberFormat="1" applyFont="1" applyFill="1" applyBorder="1" applyAlignment="1">
      <alignment horizontal="right" vertical="center"/>
    </xf>
    <xf numFmtId="177" fontId="23" fillId="0" borderId="42" xfId="1081" applyNumberFormat="1" applyFont="1" applyFill="1" applyBorder="1" applyAlignment="1">
      <alignment vertical="center"/>
    </xf>
    <xf numFmtId="172" fontId="4" fillId="0" borderId="0" xfId="1081" applyNumberFormat="1" applyFont="1" applyFill="1" applyAlignment="1">
      <alignment horizontal="center" vertical="center"/>
    </xf>
    <xf numFmtId="172" fontId="268" fillId="0" borderId="0" xfId="1081" applyNumberFormat="1" applyFont="1" applyFill="1" applyAlignment="1">
      <alignment horizontal="right" vertical="center"/>
    </xf>
    <xf numFmtId="172" fontId="27" fillId="0" borderId="0" xfId="1117" applyNumberFormat="1" applyFont="1" applyFill="1" applyAlignment="1">
      <alignment horizontal="right" vertical="center"/>
    </xf>
    <xf numFmtId="43" fontId="23" fillId="0" borderId="0" xfId="1081" applyFont="1" applyFill="1" applyBorder="1" applyAlignment="1">
      <alignment horizontal="center" vertical="center"/>
    </xf>
    <xf numFmtId="43" fontId="23" fillId="0" borderId="42" xfId="1081" applyFont="1" applyFill="1" applyBorder="1" applyAlignment="1">
      <alignment horizontal="center" vertical="center"/>
    </xf>
    <xf numFmtId="43" fontId="23" fillId="0" borderId="13" xfId="1081" applyFont="1" applyFill="1" applyBorder="1" applyAlignment="1">
      <alignment horizontal="right" vertical="center"/>
    </xf>
    <xf numFmtId="172" fontId="23" fillId="0" borderId="13" xfId="1081" applyNumberFormat="1" applyFont="1" applyFill="1" applyBorder="1" applyAlignment="1">
      <alignment horizontal="right" vertical="center"/>
    </xf>
    <xf numFmtId="43" fontId="24" fillId="0" borderId="0" xfId="1081" applyFont="1" applyFill="1" applyAlignment="1">
      <alignment vertical="center"/>
    </xf>
    <xf numFmtId="43" fontId="23" fillId="0" borderId="0" xfId="1081" applyFont="1" applyFill="1" applyBorder="1" applyAlignment="1">
      <alignment horizontal="right" vertical="center"/>
    </xf>
    <xf numFmtId="43" fontId="23" fillId="0" borderId="0" xfId="1081" applyFont="1" applyFill="1" applyAlignment="1">
      <alignment vertical="center"/>
    </xf>
    <xf numFmtId="43" fontId="25" fillId="0" borderId="0" xfId="1081" applyFont="1" applyFill="1" applyAlignment="1">
      <alignment vertical="center"/>
    </xf>
    <xf numFmtId="41" fontId="23" fillId="0" borderId="42" xfId="1272" applyNumberFormat="1" applyFont="1" applyFill="1" applyBorder="1" applyAlignment="1">
      <alignment horizontal="right" vertical="center"/>
    </xf>
    <xf numFmtId="43" fontId="23" fillId="0" borderId="13" xfId="1081" applyFont="1" applyFill="1" applyBorder="1" applyAlignment="1">
      <alignment vertical="center"/>
    </xf>
    <xf numFmtId="43" fontId="23" fillId="0" borderId="42" xfId="1081" applyFont="1" applyFill="1" applyBorder="1" applyAlignment="1">
      <alignment vertical="center"/>
    </xf>
    <xf numFmtId="43" fontId="23" fillId="0" borderId="42" xfId="1081" applyFont="1" applyFill="1" applyBorder="1" applyAlignment="1">
      <alignment horizontal="right" vertical="center"/>
    </xf>
    <xf numFmtId="177" fontId="23" fillId="0" borderId="42" xfId="1272" applyNumberFormat="1" applyFont="1" applyFill="1" applyBorder="1" applyAlignment="1">
      <alignment horizontal="right" vertical="center"/>
    </xf>
    <xf numFmtId="41" fontId="270" fillId="0" borderId="0" xfId="1272" applyNumberFormat="1" applyFont="1" applyFill="1" applyBorder="1" applyAlignment="1">
      <alignment horizontal="right" vertical="center"/>
    </xf>
    <xf numFmtId="43" fontId="269" fillId="0" borderId="0" xfId="1081" quotePrefix="1" applyFont="1" applyFill="1" applyAlignment="1">
      <alignment horizontal="center" vertical="center"/>
    </xf>
    <xf numFmtId="43" fontId="271" fillId="0" borderId="0" xfId="1081" quotePrefix="1" applyFont="1" applyFill="1" applyAlignment="1">
      <alignment horizontal="center" vertical="center"/>
    </xf>
    <xf numFmtId="172" fontId="269" fillId="0" borderId="0" xfId="1081" quotePrefix="1" applyNumberFormat="1" applyFont="1" applyFill="1" applyBorder="1" applyAlignment="1">
      <alignment horizontal="center" vertical="center"/>
    </xf>
    <xf numFmtId="43" fontId="23" fillId="0" borderId="0" xfId="1081" applyFont="1" applyFill="1" applyBorder="1" applyAlignment="1">
      <alignment vertical="center"/>
    </xf>
    <xf numFmtId="172" fontId="4" fillId="0" borderId="13" xfId="1081" applyNumberFormat="1" applyFont="1" applyFill="1" applyBorder="1" applyAlignment="1" applyProtection="1">
      <alignment vertical="center"/>
      <protection locked="0"/>
    </xf>
    <xf numFmtId="172" fontId="4" fillId="0" borderId="13" xfId="1081" applyNumberFormat="1" applyFont="1" applyFill="1" applyBorder="1" applyAlignment="1" applyProtection="1">
      <alignment horizontal="right" vertical="center"/>
      <protection locked="0"/>
    </xf>
    <xf numFmtId="172" fontId="14" fillId="0" borderId="0" xfId="1081" applyNumberFormat="1" applyFont="1" applyFill="1" applyBorder="1" applyAlignment="1">
      <alignment horizontal="right" vertical="center"/>
    </xf>
    <xf numFmtId="172" fontId="17" fillId="0" borderId="0" xfId="1081" applyNumberFormat="1" applyFont="1" applyFill="1" applyAlignment="1">
      <alignment vertical="center"/>
    </xf>
    <xf numFmtId="172" fontId="4" fillId="0" borderId="0" xfId="1081" applyNumberFormat="1" applyFont="1" applyFill="1" applyBorder="1" applyAlignment="1" applyProtection="1">
      <alignment horizontal="right" vertical="center"/>
      <protection locked="0"/>
    </xf>
    <xf numFmtId="172" fontId="4" fillId="0" borderId="41" xfId="1081" applyNumberFormat="1" applyFont="1" applyFill="1" applyBorder="1" applyAlignment="1">
      <alignment horizontal="right" vertical="center"/>
    </xf>
    <xf numFmtId="172" fontId="4" fillId="0" borderId="0" xfId="1081" applyNumberFormat="1" applyFont="1" applyFill="1" applyAlignment="1" applyProtection="1">
      <alignment vertical="center"/>
      <protection locked="0"/>
    </xf>
    <xf numFmtId="172" fontId="268" fillId="0" borderId="0" xfId="1081" applyNumberFormat="1" applyFont="1" applyFill="1" applyAlignment="1">
      <alignment horizontal="center" vertical="center"/>
    </xf>
    <xf numFmtId="172" fontId="4" fillId="0" borderId="6" xfId="1081" applyNumberFormat="1" applyFont="1" applyFill="1" applyBorder="1" applyAlignment="1" applyProtection="1">
      <alignment horizontal="right" vertical="center"/>
      <protection locked="0"/>
    </xf>
    <xf numFmtId="172" fontId="4" fillId="0" borderId="0" xfId="1081" applyNumberFormat="1" applyFont="1" applyFill="1" applyBorder="1" applyAlignment="1" applyProtection="1">
      <alignment vertical="center"/>
      <protection locked="0"/>
    </xf>
    <xf numFmtId="172" fontId="4" fillId="0" borderId="42" xfId="1081" applyNumberFormat="1" applyFont="1" applyFill="1" applyBorder="1" applyAlignment="1" applyProtection="1">
      <alignment horizontal="right" vertical="center"/>
      <protection locked="0"/>
    </xf>
    <xf numFmtId="172" fontId="4" fillId="0" borderId="41" xfId="1081" applyNumberFormat="1" applyFont="1" applyFill="1" applyBorder="1" applyAlignment="1" applyProtection="1">
      <alignment horizontal="right" vertical="center"/>
      <protection locked="0"/>
    </xf>
    <xf numFmtId="172" fontId="272" fillId="0" borderId="0" xfId="1081" applyNumberFormat="1" applyFont="1" applyFill="1" applyAlignment="1">
      <alignment horizontal="center" vertical="center"/>
    </xf>
    <xf numFmtId="172" fontId="14" fillId="0" borderId="0" xfId="1081" applyNumberFormat="1" applyFont="1" applyFill="1" applyAlignment="1">
      <alignment horizontal="right" vertical="center"/>
    </xf>
    <xf numFmtId="172" fontId="23" fillId="0" borderId="0" xfId="1081" applyNumberFormat="1" applyFont="1" applyFill="1" applyBorder="1" applyAlignment="1">
      <alignment horizontal="right" vertical="center"/>
    </xf>
    <xf numFmtId="172" fontId="22" fillId="0" borderId="0" xfId="1081" applyNumberFormat="1" applyFont="1" applyFill="1" applyBorder="1" applyAlignment="1">
      <alignment vertical="center"/>
    </xf>
    <xf numFmtId="172" fontId="22" fillId="0" borderId="0" xfId="1081" applyNumberFormat="1" applyFont="1" applyFill="1" applyBorder="1" applyAlignment="1">
      <alignment horizontal="right" vertical="center"/>
    </xf>
    <xf numFmtId="172" fontId="23" fillId="0" borderId="0" xfId="1081" applyNumberFormat="1" applyFont="1" applyFill="1" applyAlignment="1">
      <alignment vertical="center"/>
    </xf>
    <xf numFmtId="172" fontId="23" fillId="0" borderId="0" xfId="1081" applyNumberFormat="1" applyFont="1" applyFill="1" applyBorder="1" applyAlignment="1">
      <alignment vertical="center"/>
    </xf>
    <xf numFmtId="172" fontId="24" fillId="0" borderId="0" xfId="1081" applyNumberFormat="1" applyFont="1" applyFill="1" applyAlignment="1">
      <alignment vertical="center"/>
    </xf>
    <xf numFmtId="172" fontId="24" fillId="0" borderId="0" xfId="1081" applyNumberFormat="1" applyFont="1" applyFill="1" applyBorder="1" applyAlignment="1">
      <alignment vertical="center"/>
    </xf>
    <xf numFmtId="172" fontId="23" fillId="0" borderId="0" xfId="1081" applyNumberFormat="1" applyFont="1" applyFill="1" applyBorder="1" applyAlignment="1">
      <alignment horizontal="center" vertical="center"/>
    </xf>
    <xf numFmtId="172" fontId="23" fillId="0" borderId="42" xfId="1081" applyNumberFormat="1" applyFont="1" applyFill="1" applyBorder="1" applyAlignment="1">
      <alignment horizontal="center" vertical="center"/>
    </xf>
    <xf numFmtId="172" fontId="23" fillId="0" borderId="42" xfId="1081" applyNumberFormat="1" applyFont="1" applyFill="1" applyBorder="1" applyAlignment="1">
      <alignment horizontal="right" vertical="center"/>
    </xf>
    <xf numFmtId="172" fontId="23" fillId="0" borderId="6" xfId="1081" applyNumberFormat="1" applyFont="1" applyFill="1" applyBorder="1" applyAlignment="1">
      <alignment horizontal="right" vertical="center"/>
    </xf>
    <xf numFmtId="172" fontId="25" fillId="0" borderId="0" xfId="1081" applyNumberFormat="1" applyFont="1" applyFill="1" applyAlignment="1">
      <alignment vertical="center"/>
    </xf>
    <xf numFmtId="172" fontId="23" fillId="0" borderId="13" xfId="1081" applyNumberFormat="1" applyFont="1" applyFill="1" applyBorder="1" applyAlignment="1">
      <alignment vertical="center"/>
    </xf>
    <xf numFmtId="172" fontId="23" fillId="0" borderId="42" xfId="1081" applyNumberFormat="1" applyFont="1" applyFill="1" applyBorder="1" applyAlignment="1">
      <alignment vertical="center"/>
    </xf>
    <xf numFmtId="172" fontId="23" fillId="0" borderId="43" xfId="1081" applyNumberFormat="1" applyFont="1" applyFill="1" applyBorder="1" applyAlignment="1">
      <alignment horizontal="right" vertical="center"/>
    </xf>
    <xf numFmtId="172" fontId="16" fillId="0" borderId="0" xfId="1081" applyNumberFormat="1" applyFont="1" applyFill="1" applyAlignment="1">
      <alignment horizontal="center" vertical="center"/>
    </xf>
    <xf numFmtId="172" fontId="4" fillId="0" borderId="0" xfId="1081" applyNumberFormat="1" applyFont="1" applyFill="1" applyBorder="1" applyAlignment="1">
      <alignment horizontal="center" vertical="center"/>
    </xf>
    <xf numFmtId="172" fontId="4" fillId="0" borderId="42" xfId="1081" applyNumberFormat="1" applyFont="1" applyFill="1" applyBorder="1" applyAlignment="1">
      <alignment horizontal="center" vertical="center"/>
    </xf>
    <xf numFmtId="172" fontId="21" fillId="0" borderId="0" xfId="1081" applyNumberFormat="1" applyFont="1" applyFill="1" applyBorder="1" applyAlignment="1">
      <alignment horizontal="right" vertical="center"/>
    </xf>
    <xf numFmtId="172" fontId="21" fillId="0" borderId="0" xfId="1081" applyNumberFormat="1" applyFont="1" applyFill="1" applyBorder="1" applyAlignment="1">
      <alignment vertical="center"/>
    </xf>
    <xf numFmtId="172" fontId="21" fillId="0" borderId="0" xfId="1081" applyNumberFormat="1" applyFont="1" applyFill="1" applyAlignment="1">
      <alignment horizontal="right" vertical="center"/>
    </xf>
    <xf numFmtId="172" fontId="21" fillId="0" borderId="0" xfId="1081" applyNumberFormat="1" applyFont="1" applyFill="1" applyAlignment="1">
      <alignment vertical="center"/>
    </xf>
    <xf numFmtId="172" fontId="21" fillId="0" borderId="13" xfId="1081" applyNumberFormat="1" applyFont="1" applyFill="1" applyBorder="1" applyAlignment="1">
      <alignment horizontal="right" vertical="center"/>
    </xf>
    <xf numFmtId="172" fontId="20" fillId="0" borderId="0" xfId="1081" applyNumberFormat="1" applyFont="1" applyFill="1" applyAlignment="1">
      <alignment horizontal="right" vertical="center"/>
    </xf>
    <xf numFmtId="172" fontId="20" fillId="0" borderId="0" xfId="1081" applyNumberFormat="1" applyFont="1" applyFill="1" applyAlignment="1">
      <alignment vertical="center"/>
    </xf>
    <xf numFmtId="172" fontId="21" fillId="0" borderId="0" xfId="1081" applyNumberFormat="1" applyFont="1" applyFill="1" applyAlignment="1">
      <alignment horizontal="center" vertical="center"/>
    </xf>
    <xf numFmtId="172" fontId="21" fillId="0" borderId="0" xfId="1081" applyNumberFormat="1" applyFont="1" applyFill="1" applyBorder="1" applyAlignment="1">
      <alignment horizontal="center" vertical="center"/>
    </xf>
    <xf numFmtId="172" fontId="21" fillId="0" borderId="6" xfId="1081" applyNumberFormat="1" applyFont="1" applyFill="1" applyBorder="1" applyAlignment="1">
      <alignment horizontal="center" vertical="center"/>
    </xf>
    <xf numFmtId="172" fontId="21" fillId="0" borderId="43" xfId="1081" applyNumberFormat="1" applyFont="1" applyFill="1" applyBorder="1" applyAlignment="1">
      <alignment horizontal="right" vertical="center"/>
    </xf>
    <xf numFmtId="172" fontId="18" fillId="0" borderId="0" xfId="1081" applyNumberFormat="1" applyFont="1" applyFill="1" applyAlignment="1">
      <alignment horizontal="center" vertical="center"/>
    </xf>
    <xf numFmtId="172" fontId="20" fillId="0" borderId="0" xfId="1081" applyNumberFormat="1" applyFont="1" applyFill="1"/>
    <xf numFmtId="41" fontId="274" fillId="0" borderId="0" xfId="1278" applyNumberFormat="1" applyFont="1" applyFill="1" applyBorder="1" applyAlignment="1" applyProtection="1">
      <alignment horizontal="right" vertical="center"/>
      <protection locked="0"/>
    </xf>
    <xf numFmtId="43" fontId="273" fillId="0" borderId="0" xfId="1081" applyFont="1" applyFill="1" applyAlignment="1">
      <alignment vertical="center"/>
    </xf>
    <xf numFmtId="43" fontId="273" fillId="0" borderId="0" xfId="1081" applyFont="1" applyFill="1" applyBorder="1" applyAlignment="1" applyProtection="1">
      <alignment vertical="center"/>
      <protection locked="0"/>
    </xf>
    <xf numFmtId="172" fontId="268" fillId="0" borderId="13" xfId="1081" applyNumberFormat="1" applyFont="1" applyFill="1" applyBorder="1" applyAlignment="1">
      <alignment horizontal="right" vertical="center"/>
    </xf>
    <xf numFmtId="172" fontId="14" fillId="0" borderId="0" xfId="1081" applyNumberFormat="1" applyFont="1" applyFill="1" applyAlignment="1">
      <alignment horizontal="center" vertical="center"/>
    </xf>
    <xf numFmtId="172" fontId="4" fillId="0" borderId="0" xfId="1081" applyNumberFormat="1" applyFont="1" applyFill="1" applyAlignment="1">
      <alignment vertical="center"/>
    </xf>
    <xf numFmtId="172" fontId="4" fillId="0" borderId="41" xfId="1081" applyNumberFormat="1" applyFont="1" applyFill="1" applyBorder="1" applyAlignment="1" applyProtection="1">
      <alignment vertical="center"/>
      <protection locked="0"/>
    </xf>
    <xf numFmtId="43" fontId="4" fillId="0" borderId="41" xfId="1081" applyFont="1" applyFill="1" applyBorder="1" applyAlignment="1">
      <alignment horizontal="center" vertical="center"/>
    </xf>
    <xf numFmtId="43" fontId="4" fillId="0" borderId="0" xfId="1081" applyFont="1" applyFill="1" applyBorder="1" applyAlignment="1">
      <alignment horizontal="right" vertical="center"/>
    </xf>
    <xf numFmtId="43" fontId="24" fillId="0" borderId="0" xfId="1081" applyFont="1" applyFill="1" applyBorder="1" applyAlignment="1">
      <alignment vertical="center"/>
    </xf>
    <xf numFmtId="172" fontId="276" fillId="0" borderId="0" xfId="1081" applyNumberFormat="1" applyFont="1" applyFill="1" applyAlignment="1">
      <alignment horizontal="right" vertical="center"/>
    </xf>
    <xf numFmtId="172" fontId="276" fillId="0" borderId="0" xfId="1081" applyNumberFormat="1" applyFont="1" applyFill="1" applyAlignment="1">
      <alignment vertical="center"/>
    </xf>
    <xf numFmtId="172" fontId="275" fillId="0" borderId="0" xfId="1081" applyNumberFormat="1" applyFont="1" applyFill="1" applyAlignment="1">
      <alignment horizontal="center" vertical="center"/>
    </xf>
    <xf numFmtId="172" fontId="276" fillId="0" borderId="42" xfId="1081" applyNumberFormat="1" applyFont="1" applyFill="1" applyBorder="1" applyAlignment="1">
      <alignment horizontal="right" vertical="center"/>
    </xf>
    <xf numFmtId="172" fontId="276" fillId="0" borderId="13" xfId="1081" applyNumberFormat="1" applyFont="1" applyFill="1" applyBorder="1" applyAlignment="1">
      <alignment horizontal="right" vertical="center"/>
    </xf>
    <xf numFmtId="172" fontId="276" fillId="0" borderId="0" xfId="1081" applyNumberFormat="1" applyFont="1" applyFill="1" applyAlignment="1">
      <alignment horizontal="center" vertical="center"/>
    </xf>
    <xf numFmtId="172" fontId="276" fillId="0" borderId="42" xfId="1081" applyNumberFormat="1" applyFont="1" applyFill="1" applyBorder="1" applyAlignment="1">
      <alignment horizontal="center" vertical="center"/>
    </xf>
    <xf numFmtId="172" fontId="276" fillId="0" borderId="6" xfId="1081" applyNumberFormat="1" applyFont="1" applyFill="1" applyBorder="1" applyAlignment="1">
      <alignment horizontal="center" vertical="center"/>
    </xf>
    <xf numFmtId="172" fontId="276" fillId="0" borderId="43" xfId="1081" applyNumberFormat="1" applyFont="1" applyFill="1" applyBorder="1" applyAlignment="1">
      <alignment horizontal="right" vertical="center"/>
    </xf>
    <xf numFmtId="41" fontId="276" fillId="0" borderId="0" xfId="1272" applyNumberFormat="1" applyFont="1" applyFill="1" applyAlignment="1">
      <alignment horizontal="right" vertical="center"/>
    </xf>
    <xf numFmtId="172" fontId="277" fillId="0" borderId="0" xfId="1081" quotePrefix="1" applyNumberFormat="1" applyFont="1" applyFill="1" applyAlignment="1">
      <alignment horizontal="center" vertical="center"/>
    </xf>
    <xf numFmtId="43" fontId="273" fillId="0" borderId="0" xfId="108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1" fontId="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1" fontId="14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171" fontId="4" fillId="0" borderId="0" xfId="0" applyNumberFormat="1" applyFont="1" applyAlignment="1">
      <alignment horizontal="center" vertical="center"/>
    </xf>
    <xf numFmtId="171" fontId="14" fillId="0" borderId="0" xfId="0" applyNumberFormat="1" applyFont="1" applyAlignment="1">
      <alignment horizontal="left" vertical="center"/>
    </xf>
    <xf numFmtId="41" fontId="14" fillId="0" borderId="0" xfId="0" quotePrefix="1" applyNumberFormat="1" applyFont="1" applyAlignment="1">
      <alignment horizontal="center" vertical="center"/>
    </xf>
    <xf numFmtId="171" fontId="14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>
      <alignment horizontal="center" vertical="center"/>
    </xf>
    <xf numFmtId="49" fontId="14" fillId="0" borderId="0" xfId="0" quotePrefix="1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71" fontId="4" fillId="0" borderId="0" xfId="0" applyNumberFormat="1" applyFont="1" applyAlignment="1" applyProtection="1">
      <alignment horizontal="center" vertical="center"/>
      <protection locked="0"/>
    </xf>
    <xf numFmtId="171" fontId="16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vertical="center"/>
      <protection locked="0"/>
    </xf>
    <xf numFmtId="41" fontId="4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>
      <alignment horizontal="left" vertical="center" indent="4"/>
    </xf>
    <xf numFmtId="171" fontId="14" fillId="0" borderId="0" xfId="0" applyNumberFormat="1" applyFont="1" applyAlignment="1" applyProtection="1">
      <alignment horizontal="center" vertical="center"/>
      <protection locked="0"/>
    </xf>
    <xf numFmtId="171" fontId="15" fillId="0" borderId="0" xfId="0" applyNumberFormat="1" applyFont="1" applyAlignment="1" applyProtection="1">
      <alignment horizontal="center" vertical="center"/>
      <protection locked="0"/>
    </xf>
    <xf numFmtId="171" fontId="4" fillId="0" borderId="0" xfId="0" applyNumberFormat="1" applyFont="1" applyAlignment="1" applyProtection="1">
      <alignment horizontal="left" vertical="center"/>
      <protection locked="0"/>
    </xf>
    <xf numFmtId="0" fontId="272" fillId="0" borderId="0" xfId="0" applyFont="1" applyAlignment="1">
      <alignment horizontal="left" vertical="center" indent="2"/>
    </xf>
    <xf numFmtId="0" fontId="7" fillId="0" borderId="0" xfId="0" applyFont="1" applyAlignment="1">
      <alignment vertical="center"/>
    </xf>
    <xf numFmtId="4" fontId="4" fillId="0" borderId="0" xfId="0" applyNumberFormat="1" applyFont="1" applyAlignment="1" applyProtection="1">
      <alignment vertical="center"/>
      <protection locked="0"/>
    </xf>
    <xf numFmtId="172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indent="3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4"/>
    </xf>
    <xf numFmtId="0" fontId="4" fillId="0" borderId="0" xfId="0" applyFont="1" applyAlignment="1">
      <alignment horizontal="left" vertical="center" indent="5"/>
    </xf>
    <xf numFmtId="41" fontId="4" fillId="0" borderId="0" xfId="0" applyNumberFormat="1" applyFont="1" applyAlignment="1">
      <alignment vertical="center"/>
    </xf>
    <xf numFmtId="0" fontId="273" fillId="0" borderId="0" xfId="0" applyFont="1" applyAlignment="1">
      <alignment vertical="center"/>
    </xf>
    <xf numFmtId="172" fontId="273" fillId="0" borderId="0" xfId="0" applyNumberFormat="1" applyFont="1" applyAlignment="1">
      <alignment horizontal="center" vertical="center"/>
    </xf>
    <xf numFmtId="172" fontId="4" fillId="0" borderId="0" xfId="0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41" fontId="269" fillId="0" borderId="0" xfId="0" applyNumberFormat="1" applyFont="1" applyAlignment="1">
      <alignment vertical="center"/>
    </xf>
    <xf numFmtId="0" fontId="27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37" fontId="4" fillId="0" borderId="0" xfId="0" applyNumberFormat="1" applyFont="1" applyAlignment="1">
      <alignment vertical="center"/>
    </xf>
    <xf numFmtId="171" fontId="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1"/>
    </xf>
    <xf numFmtId="10" fontId="4" fillId="0" borderId="0" xfId="0" applyNumberFormat="1" applyFont="1" applyAlignment="1">
      <alignment vertical="center"/>
    </xf>
    <xf numFmtId="41" fontId="27" fillId="0" borderId="0" xfId="0" applyNumberFormat="1" applyFont="1" applyAlignment="1">
      <alignment horizontal="right" vertical="center"/>
    </xf>
    <xf numFmtId="236" fontId="27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/>
    </xf>
    <xf numFmtId="171" fontId="17" fillId="0" borderId="0" xfId="1930" applyNumberFormat="1" applyFont="1" applyAlignment="1">
      <alignment vertical="center"/>
    </xf>
    <xf numFmtId="0" fontId="8" fillId="0" borderId="0" xfId="0" applyFont="1"/>
    <xf numFmtId="171" fontId="17" fillId="0" borderId="0" xfId="1930" applyNumberFormat="1" applyFont="1" applyAlignment="1">
      <alignment horizontal="center" vertical="center"/>
    </xf>
    <xf numFmtId="0" fontId="6" fillId="0" borderId="0" xfId="2654" applyFont="1" applyAlignment="1">
      <alignment vertical="center"/>
    </xf>
    <xf numFmtId="0" fontId="7" fillId="0" borderId="0" xfId="2654" applyFont="1" applyAlignment="1">
      <alignment vertical="center"/>
    </xf>
    <xf numFmtId="0" fontId="7" fillId="0" borderId="0" xfId="2654" applyFont="1" applyAlignment="1">
      <alignment vertical="top"/>
    </xf>
    <xf numFmtId="171" fontId="4" fillId="0" borderId="0" xfId="2653" applyNumberFormat="1" applyFont="1" applyAlignment="1">
      <alignment vertical="center"/>
    </xf>
    <xf numFmtId="171" fontId="4" fillId="0" borderId="0" xfId="2653" applyNumberFormat="1" applyFont="1" applyAlignment="1">
      <alignment horizontal="center" vertical="center"/>
    </xf>
    <xf numFmtId="41" fontId="14" fillId="0" borderId="0" xfId="2653" applyNumberFormat="1" applyFont="1" applyAlignment="1">
      <alignment horizontal="center" vertical="center"/>
    </xf>
    <xf numFmtId="171" fontId="23" fillId="0" borderId="0" xfId="2653" applyNumberFormat="1" applyFont="1" applyAlignment="1">
      <alignment vertical="center"/>
    </xf>
    <xf numFmtId="171" fontId="23" fillId="0" borderId="0" xfId="2653" applyNumberFormat="1" applyFont="1" applyAlignment="1">
      <alignment horizontal="center" vertical="center"/>
    </xf>
    <xf numFmtId="41" fontId="24" fillId="0" borderId="0" xfId="2653" applyNumberFormat="1" applyFont="1" applyAlignment="1">
      <alignment horizontal="centerContinuous" vertical="center"/>
    </xf>
    <xf numFmtId="41" fontId="24" fillId="0" borderId="0" xfId="2653" applyNumberFormat="1" applyFont="1" applyAlignment="1">
      <alignment horizontal="center" vertical="center"/>
    </xf>
    <xf numFmtId="41" fontId="24" fillId="0" borderId="42" xfId="2653" applyNumberFormat="1" applyFont="1" applyBorder="1" applyAlignment="1">
      <alignment horizontal="center" vertical="center"/>
    </xf>
    <xf numFmtId="41" fontId="24" fillId="0" borderId="0" xfId="2653" applyNumberFormat="1" applyFont="1" applyAlignment="1">
      <alignment vertical="center"/>
    </xf>
    <xf numFmtId="171" fontId="25" fillId="0" borderId="0" xfId="2653" applyNumberFormat="1" applyFont="1" applyAlignment="1">
      <alignment vertical="center"/>
    </xf>
    <xf numFmtId="41" fontId="24" fillId="0" borderId="6" xfId="2653" applyNumberFormat="1" applyFont="1" applyBorder="1" applyAlignment="1">
      <alignment vertical="center" wrapText="1"/>
    </xf>
    <xf numFmtId="41" fontId="24" fillId="0" borderId="0" xfId="2653" applyNumberFormat="1" applyFont="1" applyAlignment="1">
      <alignment horizontal="center" vertical="center" wrapText="1"/>
    </xf>
    <xf numFmtId="41" fontId="24" fillId="0" borderId="0" xfId="2653" applyNumberFormat="1" applyFont="1" applyAlignment="1">
      <alignment horizontal="center" vertical="top" wrapText="1"/>
    </xf>
    <xf numFmtId="171" fontId="24" fillId="0" borderId="0" xfId="2653" applyNumberFormat="1" applyFont="1" applyAlignment="1">
      <alignment horizontal="center" vertical="center"/>
    </xf>
    <xf numFmtId="4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41" fontId="24" fillId="0" borderId="42" xfId="0" applyNumberFormat="1" applyFont="1" applyBorder="1" applyAlignment="1">
      <alignment horizontal="center" vertical="center"/>
    </xf>
    <xf numFmtId="171" fontId="24" fillId="0" borderId="0" xfId="2653" applyNumberFormat="1" applyFont="1" applyAlignment="1">
      <alignment vertical="center"/>
    </xf>
    <xf numFmtId="41" fontId="23" fillId="0" borderId="0" xfId="2653" applyNumberFormat="1" applyFont="1" applyAlignment="1">
      <alignment horizontal="center" vertical="center"/>
    </xf>
    <xf numFmtId="171" fontId="24" fillId="0" borderId="0" xfId="2653" applyNumberFormat="1" applyFont="1" applyAlignment="1">
      <alignment horizontal="left" vertical="center"/>
    </xf>
    <xf numFmtId="171" fontId="23" fillId="0" borderId="0" xfId="2653" applyNumberFormat="1" applyFont="1" applyAlignment="1">
      <alignment horizontal="left" vertical="center"/>
    </xf>
    <xf numFmtId="0" fontId="22" fillId="0" borderId="0" xfId="0" applyFont="1"/>
    <xf numFmtId="177" fontId="24" fillId="0" borderId="0" xfId="2653" applyNumberFormat="1" applyFont="1" applyAlignment="1">
      <alignment vertical="center"/>
    </xf>
    <xf numFmtId="177" fontId="24" fillId="0" borderId="0" xfId="2653" applyNumberFormat="1" applyFont="1" applyAlignment="1">
      <alignment horizontal="center" vertical="center"/>
    </xf>
    <xf numFmtId="177" fontId="25" fillId="0" borderId="0" xfId="2653" applyNumberFormat="1" applyFont="1" applyAlignment="1">
      <alignment vertical="center"/>
    </xf>
    <xf numFmtId="176" fontId="23" fillId="0" borderId="0" xfId="2653" applyNumberFormat="1" applyFont="1" applyAlignment="1">
      <alignment vertical="center"/>
    </xf>
    <xf numFmtId="41" fontId="23" fillId="0" borderId="0" xfId="2653" applyNumberFormat="1" applyFont="1" applyAlignment="1">
      <alignment horizontal="right" vertical="center"/>
    </xf>
    <xf numFmtId="41" fontId="23" fillId="0" borderId="0" xfId="2653" applyNumberFormat="1" applyFont="1" applyAlignment="1">
      <alignment vertical="center"/>
    </xf>
    <xf numFmtId="41" fontId="23" fillId="0" borderId="0" xfId="2653" applyNumberFormat="1" applyFont="1" applyAlignment="1">
      <alignment vertical="center" wrapText="1"/>
    </xf>
    <xf numFmtId="41" fontId="4" fillId="0" borderId="0" xfId="2653" applyNumberFormat="1" applyFont="1" applyAlignment="1">
      <alignment horizontal="right" vertical="center"/>
    </xf>
    <xf numFmtId="41" fontId="4" fillId="0" borderId="0" xfId="2653" applyNumberFormat="1" applyFont="1" applyAlignment="1">
      <alignment vertical="center"/>
    </xf>
    <xf numFmtId="41" fontId="4" fillId="0" borderId="0" xfId="2653" applyNumberFormat="1" applyFont="1" applyAlignment="1">
      <alignment horizontal="center" vertical="center"/>
    </xf>
    <xf numFmtId="177" fontId="23" fillId="0" borderId="0" xfId="2653" applyNumberFormat="1" applyFont="1" applyAlignment="1">
      <alignment horizontal="center" vertical="center"/>
    </xf>
    <xf numFmtId="0" fontId="279" fillId="0" borderId="0" xfId="2654" applyFont="1" applyAlignment="1">
      <alignment vertical="center"/>
    </xf>
    <xf numFmtId="0" fontId="268" fillId="0" borderId="0" xfId="2654" applyFont="1" applyAlignment="1">
      <alignment vertical="center"/>
    </xf>
    <xf numFmtId="0" fontId="280" fillId="0" borderId="0" xfId="2654" applyFont="1" applyAlignment="1">
      <alignment vertical="center"/>
    </xf>
    <xf numFmtId="0" fontId="268" fillId="0" borderId="0" xfId="2654" applyFont="1" applyAlignment="1">
      <alignment vertical="top"/>
    </xf>
    <xf numFmtId="171" fontId="268" fillId="0" borderId="0" xfId="2653" applyNumberFormat="1" applyFont="1" applyAlignment="1">
      <alignment vertical="center"/>
    </xf>
    <xf numFmtId="171" fontId="268" fillId="0" borderId="0" xfId="2653" applyNumberFormat="1" applyFont="1" applyAlignment="1">
      <alignment horizontal="center" vertical="center"/>
    </xf>
    <xf numFmtId="171" fontId="276" fillId="0" borderId="0" xfId="2653" applyNumberFormat="1" applyFont="1" applyAlignment="1">
      <alignment vertical="center"/>
    </xf>
    <xf numFmtId="171" fontId="276" fillId="0" borderId="0" xfId="2653" applyNumberFormat="1" applyFont="1" applyAlignment="1">
      <alignment horizontal="center" vertical="center"/>
    </xf>
    <xf numFmtId="41" fontId="275" fillId="0" borderId="0" xfId="2653" applyNumberFormat="1" applyFont="1" applyAlignment="1">
      <alignment horizontal="center" vertical="center"/>
    </xf>
    <xf numFmtId="41" fontId="275" fillId="0" borderId="42" xfId="2653" applyNumberFormat="1" applyFont="1" applyBorder="1" applyAlignment="1">
      <alignment horizontal="center" vertical="center"/>
    </xf>
    <xf numFmtId="41" fontId="276" fillId="0" borderId="0" xfId="2653" applyNumberFormat="1" applyFont="1" applyAlignment="1">
      <alignment vertical="center"/>
    </xf>
    <xf numFmtId="171" fontId="275" fillId="0" borderId="0" xfId="2653" applyNumberFormat="1" applyFont="1" applyAlignment="1">
      <alignment vertical="center"/>
    </xf>
    <xf numFmtId="171" fontId="21" fillId="0" borderId="0" xfId="2653" applyNumberFormat="1" applyFont="1" applyAlignment="1">
      <alignment horizontal="center" vertical="center"/>
    </xf>
    <xf numFmtId="171" fontId="19" fillId="0" borderId="0" xfId="0" applyNumberFormat="1" applyFont="1" applyAlignment="1">
      <alignment vertical="center"/>
    </xf>
    <xf numFmtId="171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68" fillId="0" borderId="0" xfId="0" applyFont="1" applyAlignment="1" applyProtection="1">
      <alignment vertical="center"/>
      <protection locked="0"/>
    </xf>
    <xf numFmtId="171" fontId="268" fillId="0" borderId="0" xfId="2653" quotePrefix="1" applyNumberFormat="1" applyFont="1" applyAlignment="1">
      <alignment horizontal="center" vertical="center"/>
    </xf>
    <xf numFmtId="171" fontId="278" fillId="0" borderId="0" xfId="2653" quotePrefix="1" applyNumberFormat="1" applyFont="1" applyAlignment="1">
      <alignment horizontal="center" vertical="center"/>
    </xf>
    <xf numFmtId="41" fontId="268" fillId="0" borderId="0" xfId="2653" applyNumberFormat="1" applyFont="1" applyAlignment="1">
      <alignment horizontal="right" vertical="center"/>
    </xf>
    <xf numFmtId="41" fontId="268" fillId="0" borderId="0" xfId="2653" applyNumberFormat="1" applyFont="1" applyAlignment="1">
      <alignment vertical="center"/>
    </xf>
    <xf numFmtId="41" fontId="268" fillId="0" borderId="0" xfId="2653" applyNumberFormat="1" applyFont="1" applyAlignment="1">
      <alignment horizontal="center" vertical="center"/>
    </xf>
    <xf numFmtId="0" fontId="14" fillId="0" borderId="0" xfId="2654" applyFont="1" applyAlignment="1">
      <alignment vertical="center"/>
    </xf>
    <xf numFmtId="0" fontId="4" fillId="0" borderId="0" xfId="2654" applyFont="1" applyAlignment="1">
      <alignment vertical="center"/>
    </xf>
    <xf numFmtId="0" fontId="4" fillId="0" borderId="0" xfId="2654" applyFont="1" applyAlignment="1">
      <alignment vertical="top"/>
    </xf>
    <xf numFmtId="171" fontId="21" fillId="0" borderId="0" xfId="2653" applyNumberFormat="1" applyFont="1" applyAlignment="1">
      <alignment vertical="center"/>
    </xf>
    <xf numFmtId="41" fontId="18" fillId="0" borderId="0" xfId="2653" applyNumberFormat="1" applyFont="1" applyAlignment="1">
      <alignment horizontal="center" vertical="center"/>
    </xf>
    <xf numFmtId="41" fontId="18" fillId="0" borderId="42" xfId="2653" applyNumberFormat="1" applyFont="1" applyBorder="1" applyAlignment="1">
      <alignment horizontal="center" vertical="center"/>
    </xf>
    <xf numFmtId="41" fontId="21" fillId="0" borderId="0" xfId="2653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171" fontId="18" fillId="0" borderId="0" xfId="2653" applyNumberFormat="1" applyFont="1" applyAlignment="1">
      <alignment vertical="center"/>
    </xf>
    <xf numFmtId="171" fontId="18" fillId="0" borderId="0" xfId="2653" applyNumberFormat="1" applyFont="1" applyAlignment="1">
      <alignment horizontal="center" vertical="center"/>
    </xf>
    <xf numFmtId="167" fontId="21" fillId="0" borderId="0" xfId="2653" applyNumberFormat="1" applyFont="1" applyAlignment="1">
      <alignment vertical="center"/>
    </xf>
    <xf numFmtId="171" fontId="4" fillId="0" borderId="0" xfId="2653" quotePrefix="1" applyNumberFormat="1" applyFont="1" applyAlignment="1">
      <alignment horizontal="center" vertical="center"/>
    </xf>
    <xf numFmtId="171" fontId="269" fillId="0" borderId="0" xfId="2653" quotePrefix="1" applyNumberFormat="1" applyFont="1" applyAlignment="1">
      <alignment horizontal="center" vertical="center"/>
    </xf>
    <xf numFmtId="171" fontId="271" fillId="0" borderId="0" xfId="2653" quotePrefix="1" applyNumberFormat="1" applyFont="1" applyAlignment="1">
      <alignment horizontal="center" vertical="center"/>
    </xf>
    <xf numFmtId="0" fontId="4" fillId="0" borderId="0" xfId="2194" applyFont="1" applyAlignment="1">
      <alignment vertical="center"/>
    </xf>
    <xf numFmtId="0" fontId="4" fillId="0" borderId="0" xfId="2194" applyFont="1" applyAlignment="1">
      <alignment vertical="top"/>
    </xf>
    <xf numFmtId="172" fontId="4" fillId="0" borderId="0" xfId="0" applyNumberFormat="1" applyFont="1" applyAlignment="1">
      <alignment vertical="center"/>
    </xf>
    <xf numFmtId="41" fontId="14" fillId="0" borderId="0" xfId="0" applyNumberFormat="1" applyFont="1" applyAlignment="1">
      <alignment horizontal="right" vertical="center"/>
    </xf>
    <xf numFmtId="0" fontId="14" fillId="0" borderId="0" xfId="1740" applyFont="1" applyAlignment="1">
      <alignment vertical="center"/>
    </xf>
    <xf numFmtId="171" fontId="4" fillId="0" borderId="0" xfId="1740" applyNumberFormat="1" applyFont="1" applyAlignment="1">
      <alignment vertical="center"/>
    </xf>
    <xf numFmtId="0" fontId="4" fillId="0" borderId="0" xfId="1740" applyFont="1" applyAlignment="1">
      <alignment horizontal="left" vertical="center" indent="3"/>
    </xf>
    <xf numFmtId="171" fontId="4" fillId="0" borderId="0" xfId="1930" applyNumberFormat="1" applyFont="1" applyAlignment="1">
      <alignment horizontal="left" vertical="center"/>
    </xf>
    <xf numFmtId="171" fontId="14" fillId="0" borderId="0" xfId="1930" applyNumberFormat="1" applyFont="1" applyAlignment="1">
      <alignment horizontal="left" vertical="center"/>
    </xf>
    <xf numFmtId="171" fontId="17" fillId="0" borderId="0" xfId="1930" applyNumberFormat="1" applyFont="1" applyAlignment="1">
      <alignment horizontal="left" vertical="center"/>
    </xf>
    <xf numFmtId="41" fontId="17" fillId="0" borderId="0" xfId="1930" applyNumberFormat="1" applyFont="1" applyAlignment="1">
      <alignment vertical="center"/>
    </xf>
    <xf numFmtId="41" fontId="17" fillId="0" borderId="0" xfId="1930" applyNumberFormat="1" applyFont="1" applyAlignment="1">
      <alignment horizontal="right" vertical="center"/>
    </xf>
    <xf numFmtId="0" fontId="275" fillId="0" borderId="0" xfId="0" applyFont="1" applyAlignment="1">
      <alignment horizontal="center" vertical="center"/>
    </xf>
    <xf numFmtId="171" fontId="275" fillId="0" borderId="0" xfId="2653" applyNumberFormat="1" applyFont="1" applyAlignment="1">
      <alignment horizontal="center" vertical="center"/>
    </xf>
    <xf numFmtId="37" fontId="4" fillId="0" borderId="0" xfId="2194" applyNumberFormat="1" applyFont="1" applyAlignment="1">
      <alignment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4" fillId="0" borderId="0" xfId="2194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4" fillId="0" borderId="0" xfId="2194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quotePrefix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171" fontId="6" fillId="0" borderId="0" xfId="0" applyNumberFormat="1" applyFont="1" applyAlignment="1">
      <alignment horizontal="center" vertical="center"/>
    </xf>
    <xf numFmtId="0" fontId="14" fillId="0" borderId="42" xfId="0" applyFont="1" applyBorder="1" applyAlignment="1">
      <alignment horizontal="right" vertical="center"/>
    </xf>
    <xf numFmtId="41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24" fillId="0" borderId="42" xfId="2653" applyNumberFormat="1" applyFont="1" applyBorder="1" applyAlignment="1">
      <alignment horizontal="center" vertical="center"/>
    </xf>
    <xf numFmtId="0" fontId="6" fillId="0" borderId="0" xfId="2654" applyFont="1" applyAlignment="1">
      <alignment horizontal="center" vertical="center"/>
    </xf>
    <xf numFmtId="0" fontId="14" fillId="0" borderId="42" xfId="2654" applyFont="1" applyBorder="1" applyAlignment="1">
      <alignment horizontal="right" vertical="center"/>
    </xf>
    <xf numFmtId="41" fontId="275" fillId="0" borderId="42" xfId="2653" applyNumberFormat="1" applyFont="1" applyBorder="1" applyAlignment="1">
      <alignment horizontal="center" vertical="center"/>
    </xf>
    <xf numFmtId="0" fontId="280" fillId="0" borderId="0" xfId="2654" applyFont="1" applyAlignment="1">
      <alignment horizontal="center" vertical="center"/>
    </xf>
    <xf numFmtId="0" fontId="278" fillId="0" borderId="0" xfId="2654" applyFont="1" applyAlignment="1">
      <alignment horizontal="center" vertical="center"/>
    </xf>
    <xf numFmtId="0" fontId="279" fillId="0" borderId="42" xfId="2654" applyFont="1" applyBorder="1" applyAlignment="1">
      <alignment horizontal="right" vertical="center"/>
    </xf>
    <xf numFmtId="41" fontId="279" fillId="0" borderId="0" xfId="2653" applyNumberFormat="1" applyFont="1" applyAlignment="1">
      <alignment horizontal="center" vertical="center"/>
    </xf>
    <xf numFmtId="41" fontId="14" fillId="0" borderId="0" xfId="2653" applyNumberFormat="1" applyFont="1" applyAlignment="1">
      <alignment horizontal="center" vertical="center"/>
    </xf>
    <xf numFmtId="41" fontId="18" fillId="0" borderId="42" xfId="2653" applyNumberFormat="1" applyFont="1" applyBorder="1" applyAlignment="1">
      <alignment horizontal="center" vertical="center"/>
    </xf>
    <xf numFmtId="0" fontId="7" fillId="0" borderId="0" xfId="2654" applyFont="1" applyAlignment="1">
      <alignment horizontal="center" vertical="center"/>
    </xf>
    <xf numFmtId="41" fontId="14" fillId="0" borderId="0" xfId="1081" applyNumberFormat="1" applyFont="1" applyFill="1" applyBorder="1" applyAlignment="1">
      <alignment horizontal="center" vertical="center"/>
    </xf>
    <xf numFmtId="0" fontId="6" fillId="0" borderId="0" xfId="2194" applyFont="1" applyAlignment="1">
      <alignment horizontal="center" vertical="center"/>
    </xf>
    <xf numFmtId="0" fontId="6" fillId="0" borderId="0" xfId="2194" applyFont="1" applyAlignment="1">
      <alignment horizontal="center" vertical="top"/>
    </xf>
    <xf numFmtId="0" fontId="14" fillId="0" borderId="42" xfId="2194" applyFont="1" applyBorder="1" applyAlignment="1">
      <alignment horizontal="right" vertical="center"/>
    </xf>
  </cellXfs>
  <cellStyles count="4623">
    <cellStyle name="_x000a_386grabber=M" xfId="1" xr:uid="{00000000-0005-0000-0000-000000000000}"/>
    <cellStyle name="_x000a_386grabber=M 2" xfId="2" xr:uid="{00000000-0005-0000-0000-000001000000}"/>
    <cellStyle name="_x000a_386grabber=M 2 2" xfId="3" xr:uid="{00000000-0005-0000-0000-000002000000}"/>
    <cellStyle name="_x000a_386grabber=M 2 3" xfId="4" xr:uid="{00000000-0005-0000-0000-000003000000}"/>
    <cellStyle name="_x000a_386grabber=M 2 4" xfId="5" xr:uid="{00000000-0005-0000-0000-000004000000}"/>
    <cellStyle name="_x000a_386grabber=M 3" xfId="6" xr:uid="{00000000-0005-0000-0000-000005000000}"/>
    <cellStyle name="_x000a_386grabber=M 3 2" xfId="7" xr:uid="{00000000-0005-0000-0000-000006000000}"/>
    <cellStyle name="_x000a_386grabber=M 3 3" xfId="8" xr:uid="{00000000-0005-0000-0000-000007000000}"/>
    <cellStyle name="_x000a_386grabber=M 3 4" xfId="9" xr:uid="{00000000-0005-0000-0000-000008000000}"/>
    <cellStyle name="_x000a_386grabber=M 3 5" xfId="10" xr:uid="{00000000-0005-0000-0000-000009000000}"/>
    <cellStyle name="_x000a_386grabber=M 4" xfId="11" xr:uid="{00000000-0005-0000-0000-00000A000000}"/>
    <cellStyle name="_x000a_386grabber=M 4 2" xfId="12" xr:uid="{00000000-0005-0000-0000-00000B000000}"/>
    <cellStyle name="_x000a_386grabber=M 5" xfId="13" xr:uid="{00000000-0005-0000-0000-00000C000000}"/>
    <cellStyle name="_x000a_386grabber=M 6" xfId="14" xr:uid="{00000000-0005-0000-0000-00000D000000}"/>
    <cellStyle name="_x000a_386grabber=M 7" xfId="15" xr:uid="{00000000-0005-0000-0000-00000E000000}"/>
    <cellStyle name="_x000a_386grabber=M 8" xfId="16" xr:uid="{00000000-0005-0000-0000-00000F000000}"/>
    <cellStyle name="_x000a_386grabber=M_++adv011a131a-13t-1 Rev 1 2003" xfId="17" xr:uid="{00000000-0005-0000-0000-000010000000}"/>
    <cellStyle name="_x000d__x000a_JournalTemplate=C:\COMFO\CTALK\JOURSTD.TPL_x000d__x000a_LbStateAddress=3 3 0 251 1 89 2 311_x000d__x000a_LbStateJou" xfId="18" xr:uid="{00000000-0005-0000-0000-000011000000}"/>
    <cellStyle name="%" xfId="19" xr:uid="{00000000-0005-0000-0000-000012000000}"/>
    <cellStyle name="% 2" xfId="20" xr:uid="{00000000-0005-0000-0000-000013000000}"/>
    <cellStyle name="% 2 2" xfId="21" xr:uid="{00000000-0005-0000-0000-000014000000}"/>
    <cellStyle name="% 2 3" xfId="22" xr:uid="{00000000-0005-0000-0000-000015000000}"/>
    <cellStyle name="% 3" xfId="23" xr:uid="{00000000-0005-0000-0000-000016000000}"/>
    <cellStyle name="% 3 2" xfId="24" xr:uid="{00000000-0005-0000-0000-000017000000}"/>
    <cellStyle name="% 4" xfId="25" xr:uid="{00000000-0005-0000-0000-000018000000}"/>
    <cellStyle name="% 4 2" xfId="26" xr:uid="{00000000-0005-0000-0000-000019000000}"/>
    <cellStyle name="% 5" xfId="27" xr:uid="{00000000-0005-0000-0000-00001A000000}"/>
    <cellStyle name="% 6" xfId="28" xr:uid="{00000000-0005-0000-0000-00001B000000}"/>
    <cellStyle name="%??O%??P%??Q%??R%??S%??T%??U%??V%??W%??X%??Y%??Z%??[%??\%??]%??^%??_%??`%??a%?_AIN Budget 2008 11-13" xfId="29" xr:uid="{00000000-0005-0000-0000-00001C000000}"/>
    <cellStyle name="%_++adv011a131a-13t-1 Rev 1 2003" xfId="30" xr:uid="{00000000-0005-0000-0000-00001D000000}"/>
    <cellStyle name="%_2011 ADC STATEMENT" xfId="31" xr:uid="{00000000-0005-0000-0000-00001E000000}"/>
    <cellStyle name="%_2011 ADC STATEMENT_ADC_LEAD-Q4 '11" xfId="32" xr:uid="{00000000-0005-0000-0000-00001F000000}"/>
    <cellStyle name="%_Actual_SBN_2009_08_Version 3(100909)-EIM Slide update" xfId="33" xr:uid="{00000000-0005-0000-0000-000020000000}"/>
    <cellStyle name="%_Actual_SBN_2009_08_Version 3(100909)-EIM Slide update 2" xfId="34" xr:uid="{00000000-0005-0000-0000-000021000000}"/>
    <cellStyle name="%_Actual_SBN_2009_09_Version II (121009)" xfId="35" xr:uid="{00000000-0005-0000-0000-000022000000}"/>
    <cellStyle name="%_Actual_SBN_2009_09_Version II (121009) 2" xfId="36" xr:uid="{00000000-0005-0000-0000-000023000000}"/>
    <cellStyle name="%_ADC_Detail_BS_Q1'14" xfId="37" xr:uid="{00000000-0005-0000-0000-000024000000}"/>
    <cellStyle name="%_ADC_Detail_BS_Q1'14 2" xfId="38" xr:uid="{00000000-0005-0000-0000-000025000000}"/>
    <cellStyle name="%_ADC_LEAD-Q4 '11" xfId="39" xr:uid="{00000000-0005-0000-0000-000026000000}"/>
    <cellStyle name="%_AIN OPEX 2011" xfId="40" xr:uid="{00000000-0005-0000-0000-000027000000}"/>
    <cellStyle name="%_AIN OPEX 2011 2" xfId="41" xr:uid="{00000000-0005-0000-0000-000028000000}"/>
    <cellStyle name="%_ain sga 2011 rev03" xfId="42" xr:uid="{00000000-0005-0000-0000-000029000000}"/>
    <cellStyle name="%_AIR BG2012-Draft-revised 3" xfId="43" xr:uid="{00000000-0005-0000-0000-00002A000000}"/>
    <cellStyle name="%_AIS CF_Q1'10" xfId="44" xr:uid="{00000000-0005-0000-0000-00002B000000}"/>
    <cellStyle name="%_AIS CF_Q2'10" xfId="45" xr:uid="{00000000-0005-0000-0000-00002C000000}"/>
    <cellStyle name="%_AIS CF_Q3'10" xfId="46" xr:uid="{00000000-0005-0000-0000-00002D000000}"/>
    <cellStyle name="%_AIS CF_Q4'09-Final" xfId="47" xr:uid="{00000000-0005-0000-0000-00002E000000}"/>
    <cellStyle name="%_AMC-Lead-Q410 ปรับ IFRS" xfId="48" xr:uid="{00000000-0005-0000-0000-00002F000000}"/>
    <cellStyle name="%_Changed CAPEX" xfId="49" xr:uid="{00000000-0005-0000-0000-000030000000}"/>
    <cellStyle name="%_Changed CAPEX 2" xfId="50" xr:uid="{00000000-0005-0000-0000-000031000000}"/>
    <cellStyle name="%_Collection Expense_CLMD 2011 (SBN) 21 10 10_ปรับค่าคอมมิสชั่น" xfId="51" xr:uid="{00000000-0005-0000-0000-000032000000}"/>
    <cellStyle name="%_EIM_SBN_Lead Q3_2009" xfId="52" xr:uid="{00000000-0005-0000-0000-000033000000}"/>
    <cellStyle name="%_EIM_SBN_Lead Q3_2009 2" xfId="53" xr:uid="{00000000-0005-0000-0000-000034000000}"/>
    <cellStyle name="%_ITO for FN - 28 Oct" xfId="54" xr:uid="{00000000-0005-0000-0000-000035000000}"/>
    <cellStyle name="%_ITO for FN - 28 Oct 2" xfId="55" xr:uid="{00000000-0005-0000-0000-000036000000}"/>
    <cellStyle name="%_PL _Ex com" xfId="56" xr:uid="{00000000-0005-0000-0000-000037000000}"/>
    <cellStyle name="%_PL _Ex com 2" xfId="57" xr:uid="{00000000-0005-0000-0000-000038000000}"/>
    <cellStyle name="%_SBN Financial Model_2009_5+7_rev" xfId="58" xr:uid="{00000000-0005-0000-0000-000039000000}"/>
    <cellStyle name="%_SBN Financial Model_2009_5+7_rev 2" xfId="59" xr:uid="{00000000-0005-0000-0000-00003A000000}"/>
    <cellStyle name="%_SBN_2009_05" xfId="60" xr:uid="{00000000-0005-0000-0000-00003B000000}"/>
    <cellStyle name="%_SBN_2009_05 2" xfId="61" xr:uid="{00000000-0005-0000-0000-00003C000000}"/>
    <cellStyle name="%_SBN_2009_06" xfId="62" xr:uid="{00000000-0005-0000-0000-00003D000000}"/>
    <cellStyle name="%_SBN_2009_06 2" xfId="63" xr:uid="{00000000-0005-0000-0000-00003E000000}"/>
    <cellStyle name="%_SBN_Lead Q1_2009" xfId="64" xr:uid="{00000000-0005-0000-0000-00003F000000}"/>
    <cellStyle name="%_SBN_Lead Q1_2009 2" xfId="65" xr:uid="{00000000-0005-0000-0000-000040000000}"/>
    <cellStyle name="%_SBN_Lead Q2_2009" xfId="66" xr:uid="{00000000-0005-0000-0000-000041000000}"/>
    <cellStyle name="%_SBN_Lead Q2_2009 2" xfId="67" xr:uid="{00000000-0005-0000-0000-000042000000}"/>
    <cellStyle name="%_SBN_Lead Q2_2009_rev2" xfId="68" xr:uid="{00000000-0005-0000-0000-000043000000}"/>
    <cellStyle name="%_SBN_Lead Q2_2009_rev2 2" xfId="69" xr:uid="{00000000-0005-0000-0000-000044000000}"/>
    <cellStyle name="%_SBN_Lead Q3_2009_Revised_II" xfId="70" xr:uid="{00000000-0005-0000-0000-000045000000}"/>
    <cellStyle name="%_SBN_Lead Q3_2009_Revised_II 2" xfId="71" xr:uid="{00000000-0005-0000-0000-000046000000}"/>
    <cellStyle name="%_SBN_Lead Q3_2010_1" xfId="72" xr:uid="{00000000-0005-0000-0000-000047000000}"/>
    <cellStyle name="%_SBN_Lead Q3_2010_1 2" xfId="73" xr:uid="{00000000-0005-0000-0000-000048000000}"/>
    <cellStyle name="%_SBN_Lead Q4_2009_update (version 2)" xfId="74" xr:uid="{00000000-0005-0000-0000-000049000000}"/>
    <cellStyle name="%_SBN_Lead Q4_2009_update (version 2) 2" xfId="75" xr:uid="{00000000-0005-0000-0000-00004A000000}"/>
    <cellStyle name="%_Support_Collection Expense_CLMD 2011" xfId="76" xr:uid="{00000000-0005-0000-0000-00004B000000}"/>
    <cellStyle name="??" xfId="77" xr:uid="{00000000-0005-0000-0000-00004C000000}"/>
    <cellStyle name="?? [0.00]_ADMAG" xfId="78" xr:uid="{00000000-0005-0000-0000-00004D000000}"/>
    <cellStyle name="?? [0]_PERSONAL" xfId="79" xr:uid="{00000000-0005-0000-0000-00004E000000}"/>
    <cellStyle name="???" xfId="80" xr:uid="{00000000-0005-0000-0000-00004F000000}"/>
    <cellStyle name="???? [0.00]_ADMAG" xfId="81" xr:uid="{00000000-0005-0000-0000-000050000000}"/>
    <cellStyle name="?????????????????" xfId="82" xr:uid="{00000000-0005-0000-0000-000051000000}"/>
    <cellStyle name="????????????????? [0]_MOGAS97" xfId="83" xr:uid="{00000000-0005-0000-0000-000052000000}"/>
    <cellStyle name="??????????????????? [0]_MOGAS97" xfId="84" xr:uid="{00000000-0005-0000-0000-000053000000}"/>
    <cellStyle name="???????????????????????" xfId="85" xr:uid="{00000000-0005-0000-0000-000054000000}"/>
    <cellStyle name="???????????????????_MOGAS97" xfId="86" xr:uid="{00000000-0005-0000-0000-000055000000}"/>
    <cellStyle name="?????????????????_Kluber interim by Nat" xfId="87" xr:uid="{00000000-0005-0000-0000-000056000000}"/>
    <cellStyle name="????_ADMAG" xfId="88" xr:uid="{00000000-0005-0000-0000-000057000000}"/>
    <cellStyle name="???[0]_liz-ss" xfId="89" xr:uid="{00000000-0005-0000-0000-000058000000}"/>
    <cellStyle name="???_'01.11" xfId="90" xr:uid="{00000000-0005-0000-0000-000059000000}"/>
    <cellStyle name="??_ADMAG" xfId="91" xr:uid="{00000000-0005-0000-0000-00005A000000}"/>
    <cellStyle name="^rmal - Style1" xfId="92" xr:uid="{00000000-0005-0000-0000-00005B000000}"/>
    <cellStyle name="^rmal_base1_1" xfId="93" xr:uid="{00000000-0005-0000-0000-00005C000000}"/>
    <cellStyle name="_$Revenue Buddy forecast yr 2011_Oct-29-10 V 9-Step C (Revised3)" xfId="94" xr:uid="{00000000-0005-0000-0000-00005D000000}"/>
    <cellStyle name="_$Revenue Buddy forecast yr 2011_Oct-29-10 V 9-Step C (Revised3) 2" xfId="95" xr:uid="{00000000-0005-0000-0000-00005E000000}"/>
    <cellStyle name="_$Revenue Buddy forecast yr 2011_Oct-29-10 V 9-Step C (Revised3)_2011 ADC STATEMENT" xfId="96" xr:uid="{00000000-0005-0000-0000-00005F000000}"/>
    <cellStyle name="_2009 ADC STATEMENT" xfId="97" xr:uid="{00000000-0005-0000-0000-000060000000}"/>
    <cellStyle name="_2009 ADC STATEMENT_$Template budget (Buddy) 2011" xfId="98" xr:uid="{00000000-0005-0000-0000-000061000000}"/>
    <cellStyle name="_2009 ADC STATEMENT_$Template budget 2011_Revise" xfId="99" xr:uid="{00000000-0005-0000-0000-000062000000}"/>
    <cellStyle name="_2009 ADC STATEMENT_$Template budget 2011_Revise 2" xfId="100" xr:uid="{00000000-0005-0000-0000-000063000000}"/>
    <cellStyle name="_2009 ADC STATEMENT_$Template budget 2011_Revise_2011 ADC STATEMENT" xfId="101" xr:uid="{00000000-0005-0000-0000-000064000000}"/>
    <cellStyle name="_2009 ADC STATEMENT_2010 ADC Rolling forecast 6+6 (10-7-10).1" xfId="102" xr:uid="{00000000-0005-0000-0000-000065000000}"/>
    <cellStyle name="_2009 ADC STATEMENT_2010 ADC Rolling forecast 6+6 (10-7-10).1 2" xfId="103" xr:uid="{00000000-0005-0000-0000-000066000000}"/>
    <cellStyle name="_2009 ADC STATEMENT_2010 ADC Rolling forecast 6+6 (10-7-10).1_2011 ADC STATEMENT" xfId="104" xr:uid="{00000000-0005-0000-0000-000067000000}"/>
    <cellStyle name="_2009 ADC STATEMENT_2010-Cash Flow09" xfId="105" xr:uid="{00000000-0005-0000-0000-000068000000}"/>
    <cellStyle name="_2009 ADC STATEMENT_2010-Cash Flow09 2" xfId="106" xr:uid="{00000000-0005-0000-0000-000069000000}"/>
    <cellStyle name="_2009 ADC STATEMENT_2010-Cash Flow09_2011 ADC STATEMENT" xfId="107" xr:uid="{00000000-0005-0000-0000-00006A000000}"/>
    <cellStyle name="_2009 ADC STATEMENT_Inventory" xfId="108" xr:uid="{00000000-0005-0000-0000-00006B000000}"/>
    <cellStyle name="_2009 ADC STATEMENT_Inventory 2" xfId="109" xr:uid="{00000000-0005-0000-0000-00006C000000}"/>
    <cellStyle name="_2009 ADC STATEMENT_Inventory_2011 ADC STATEMENT" xfId="110" xr:uid="{00000000-0005-0000-0000-00006D000000}"/>
    <cellStyle name="_2009 ADC STATEMENT_Template budget 2011_12100" xfId="111" xr:uid="{00000000-0005-0000-0000-00006E000000}"/>
    <cellStyle name="_2009 ADC STATEMENT_Template budget 2011_12100 2" xfId="112" xr:uid="{00000000-0005-0000-0000-00006F000000}"/>
    <cellStyle name="_2009 ADC STATEMENT_Template budget 2011_12100_2011 ADC STATEMENT" xfId="113" xr:uid="{00000000-0005-0000-0000-000070000000}"/>
    <cellStyle name="_20-30" xfId="114" xr:uid="{00000000-0005-0000-0000-000071000000}"/>
    <cellStyle name="_20-30 2" xfId="3495" xr:uid="{69CD3B3B-49CC-44A3-95B9-B1489C5E1F0F}"/>
    <cellStyle name="_20-TEST'04-yim" xfId="115" xr:uid="{00000000-0005-0000-0000-000072000000}"/>
    <cellStyle name="_20-TEST'04-yim 2" xfId="3496" xr:uid="{38AEF198-FD08-40EA-B29C-73DFED8D7A79}"/>
    <cellStyle name="_30 11" xfId="116" xr:uid="{00000000-0005-0000-0000-000073000000}"/>
    <cellStyle name="_30 11 2" xfId="3497" xr:uid="{33716C16-07F3-418D-AEB3-342CFE45EA66}"/>
    <cellStyle name="_ADC Budget 2009 (12-12-08)" xfId="117" xr:uid="{00000000-0005-0000-0000-000074000000}"/>
    <cellStyle name="_ADC Budget 2009 (12-12-08) 2" xfId="118" xr:uid="{00000000-0005-0000-0000-000075000000}"/>
    <cellStyle name="_ADC Budget 2009 (12-12-08)_$Template budget (Buddy) 2011" xfId="119" xr:uid="{00000000-0005-0000-0000-000076000000}"/>
    <cellStyle name="_ADC Budget 2009 (12-12-08)_$Template budget (Buddy) 2011 2" xfId="120" xr:uid="{00000000-0005-0000-0000-000077000000}"/>
    <cellStyle name="_ADC Budget 2009 (12-12-08)_$Template budget (Buddy) 2011_2011 ADC STATEMENT" xfId="121" xr:uid="{00000000-0005-0000-0000-000078000000}"/>
    <cellStyle name="_ADC Budget 2009 (12-12-08)_$Template budget (Buddy) 2011_2011 ADC STATEMENT_ADC_LEAD-Q4 '11" xfId="122" xr:uid="{00000000-0005-0000-0000-000079000000}"/>
    <cellStyle name="_ADC Budget 2009 (12-12-08)_$Template budget (Buddy) 2011_ADC_LEAD-Q4 '11" xfId="123" xr:uid="{00000000-0005-0000-0000-00007A000000}"/>
    <cellStyle name="_ADC Budget 2009 (12-12-08)_$Template budget 2011_Revise" xfId="124" xr:uid="{00000000-0005-0000-0000-00007B000000}"/>
    <cellStyle name="_ADC Budget 2009 (12-12-08)_$Template budget 2011_Revise 2" xfId="125" xr:uid="{00000000-0005-0000-0000-00007C000000}"/>
    <cellStyle name="_ADC Budget 2009 (12-12-08)_$Template budget 2011_Revise_2011 ADC STATEMENT" xfId="126" xr:uid="{00000000-0005-0000-0000-00007D000000}"/>
    <cellStyle name="_ADC Budget 2009 (12-12-08)_$Template budget 2011_Revise_2011 ADC STATEMENT_ADC_LEAD-Q4 '11" xfId="127" xr:uid="{00000000-0005-0000-0000-00007E000000}"/>
    <cellStyle name="_ADC Budget 2009 (12-12-08)_$Template budget 2011_Revise_ADC_LEAD-Q4 '11" xfId="128" xr:uid="{00000000-0005-0000-0000-00007F000000}"/>
    <cellStyle name="_ADC Budget 2009 (12-12-08)_2010 ADC Rolling forecast 6+6 (10-7-10).1" xfId="129" xr:uid="{00000000-0005-0000-0000-000080000000}"/>
    <cellStyle name="_ADC Budget 2009 (12-12-08)_2010 ADC Rolling forecast 6+6 (10-7-10).1 2" xfId="130" xr:uid="{00000000-0005-0000-0000-000081000000}"/>
    <cellStyle name="_ADC Budget 2009 (12-12-08)_2010 ADC Rolling forecast 6+6 (10-7-10).1_2011 ADC STATEMENT" xfId="131" xr:uid="{00000000-0005-0000-0000-000082000000}"/>
    <cellStyle name="_ADC Budget 2009 (12-12-08)_2010 ADC Rolling forecast 6+6 (10-7-10).1_2011 ADC STATEMENT_ADC_LEAD-Q4 '11" xfId="132" xr:uid="{00000000-0005-0000-0000-000083000000}"/>
    <cellStyle name="_ADC Budget 2009 (12-12-08)_2010 ADC Rolling forecast 6+6 (10-7-10).1_ADC_LEAD-Q4 '11" xfId="133" xr:uid="{00000000-0005-0000-0000-000084000000}"/>
    <cellStyle name="_ADC Budget 2009 (12-12-08)_2010-Cash Flow09" xfId="134" xr:uid="{00000000-0005-0000-0000-000085000000}"/>
    <cellStyle name="_ADC Budget 2009 (12-12-08)_2010-Cash Flow09 2" xfId="135" xr:uid="{00000000-0005-0000-0000-000086000000}"/>
    <cellStyle name="_ADC Budget 2009 (12-12-08)_2010-Cash Flow09_2011 ADC STATEMENT" xfId="136" xr:uid="{00000000-0005-0000-0000-000087000000}"/>
    <cellStyle name="_ADC Budget 2009 (12-12-08)_2010-Cash Flow09_2011 ADC STATEMENT_ADC_LEAD-Q4 '11" xfId="137" xr:uid="{00000000-0005-0000-0000-000088000000}"/>
    <cellStyle name="_ADC Budget 2009 (12-12-08)_2010-Cash Flow09_ADC_LEAD-Q4 '11" xfId="138" xr:uid="{00000000-0005-0000-0000-000089000000}"/>
    <cellStyle name="_ADC Budget 2009 (12-12-08)_2011 ADC STATEMENT" xfId="139" xr:uid="{00000000-0005-0000-0000-00008A000000}"/>
    <cellStyle name="_ADC Budget 2009 (12-12-08)_ADC_LEAD-Q4 '11" xfId="140" xr:uid="{00000000-0005-0000-0000-00008B000000}"/>
    <cellStyle name="_ADC Budget 2009 (12-12-08)_ADC-Details BS 4Q2011" xfId="141" xr:uid="{00000000-0005-0000-0000-00008C000000}"/>
    <cellStyle name="_ADC Budget 2009 (12-12-08)_Approce" xfId="142" xr:uid="{00000000-0005-0000-0000-00008D000000}"/>
    <cellStyle name="_ADC Budget 2009 (12-12-08)_Approce_$Template budget (Buddy) 2011" xfId="143" xr:uid="{00000000-0005-0000-0000-00008E000000}"/>
    <cellStyle name="_ADC Budget 2009 (12-12-08)_Approce_$Template budget (Buddy) 2011 2" xfId="144" xr:uid="{00000000-0005-0000-0000-00008F000000}"/>
    <cellStyle name="_ADC Budget 2009 (12-12-08)_Approce_$Template budget (Buddy) 2011_2011 ADC STATEMENT" xfId="145" xr:uid="{00000000-0005-0000-0000-000090000000}"/>
    <cellStyle name="_ADC Budget 2009 (12-12-08)_Approce_$Template budget (Buddy) 2011_2011 ADC STATEMENT_ADC_LEAD-Q4 '11" xfId="146" xr:uid="{00000000-0005-0000-0000-000091000000}"/>
    <cellStyle name="_ADC Budget 2009 (12-12-08)_Approce_$Template budget (Buddy) 2011_ADC_LEAD-Q4 '11" xfId="147" xr:uid="{00000000-0005-0000-0000-000092000000}"/>
    <cellStyle name="_ADC Budget 2009 (12-12-08)_Approce_$Template budget 2011_Revise" xfId="148" xr:uid="{00000000-0005-0000-0000-000093000000}"/>
    <cellStyle name="_ADC Budget 2009 (12-12-08)_Approce_$Template budget 2011_Revise 2" xfId="149" xr:uid="{00000000-0005-0000-0000-000094000000}"/>
    <cellStyle name="_ADC Budget 2009 (12-12-08)_Approce_$Template budget 2011_Revise_2011 ADC STATEMENT" xfId="150" xr:uid="{00000000-0005-0000-0000-000095000000}"/>
    <cellStyle name="_ADC Budget 2009 (12-12-08)_Approce_$Template budget 2011_Revise_2011 ADC STATEMENT_ADC_LEAD-Q4 '11" xfId="151" xr:uid="{00000000-0005-0000-0000-000096000000}"/>
    <cellStyle name="_ADC Budget 2009 (12-12-08)_Approce_$Template budget 2011_Revise_ADC_LEAD-Q4 '11" xfId="152" xr:uid="{00000000-0005-0000-0000-000097000000}"/>
    <cellStyle name="_ADC Budget 2009 (12-12-08)_Approce_2010 ADC Rolling forecast 6+6 (10-7-10).1" xfId="153" xr:uid="{00000000-0005-0000-0000-000098000000}"/>
    <cellStyle name="_ADC Budget 2009 (12-12-08)_Approce_2010 ADC Rolling forecast 6+6 (10-7-10).1 2" xfId="154" xr:uid="{00000000-0005-0000-0000-000099000000}"/>
    <cellStyle name="_ADC Budget 2009 (12-12-08)_Approce_2010 ADC Rolling forecast 6+6 (10-7-10).1_2011 ADC STATEMENT" xfId="155" xr:uid="{00000000-0005-0000-0000-00009A000000}"/>
    <cellStyle name="_ADC Budget 2009 (12-12-08)_Approce_2010 ADC Rolling forecast 6+6 (10-7-10).1_2011 ADC STATEMENT_ADC_LEAD-Q4 '11" xfId="156" xr:uid="{00000000-0005-0000-0000-00009B000000}"/>
    <cellStyle name="_ADC Budget 2009 (12-12-08)_Approce_2010 ADC Rolling forecast 6+6 (10-7-10).1_ADC_LEAD-Q4 '11" xfId="157" xr:uid="{00000000-0005-0000-0000-00009C000000}"/>
    <cellStyle name="_ADC Budget 2009 (12-12-08)_Approce_2010-Cash Flow09" xfId="158" xr:uid="{00000000-0005-0000-0000-00009D000000}"/>
    <cellStyle name="_ADC Budget 2009 (12-12-08)_Approce_2010-Cash Flow09 2" xfId="159" xr:uid="{00000000-0005-0000-0000-00009E000000}"/>
    <cellStyle name="_ADC Budget 2009 (12-12-08)_Approce_2010-Cash Flow09_2011 ADC STATEMENT" xfId="160" xr:uid="{00000000-0005-0000-0000-00009F000000}"/>
    <cellStyle name="_ADC Budget 2009 (12-12-08)_Approce_2010-Cash Flow09_2011 ADC STATEMENT_ADC_LEAD-Q4 '11" xfId="161" xr:uid="{00000000-0005-0000-0000-0000A0000000}"/>
    <cellStyle name="_ADC Budget 2009 (12-12-08)_Approce_2010-Cash Flow09_ADC_LEAD-Q4 '11" xfId="162" xr:uid="{00000000-0005-0000-0000-0000A1000000}"/>
    <cellStyle name="_ADC Budget 2009 (12-12-08)_Approce_ADC_LEAD-Q4 '11" xfId="163" xr:uid="{00000000-0005-0000-0000-0000A2000000}"/>
    <cellStyle name="_ADC Budget 2009 (12-12-08)_Approce_Template budget 2011_12100" xfId="164" xr:uid="{00000000-0005-0000-0000-0000A3000000}"/>
    <cellStyle name="_ADC Budget 2009 (12-12-08)_Approce_Template budget 2011_12100 2" xfId="165" xr:uid="{00000000-0005-0000-0000-0000A4000000}"/>
    <cellStyle name="_ADC Budget 2009 (12-12-08)_Approce_Template budget 2011_12100_2011 ADC STATEMENT" xfId="166" xr:uid="{00000000-0005-0000-0000-0000A5000000}"/>
    <cellStyle name="_ADC Budget 2009 (12-12-08)_Approce_Template budget 2011_12100_2011 ADC STATEMENT_ADC_LEAD-Q4 '11" xfId="167" xr:uid="{00000000-0005-0000-0000-0000A6000000}"/>
    <cellStyle name="_ADC Budget 2009 (12-12-08)_Approce_Template budget 2011_12100_ADC_LEAD-Q4 '11" xfId="168" xr:uid="{00000000-0005-0000-0000-0000A7000000}"/>
    <cellStyle name="_ADC Budget 2009 (12-12-08)_Eng-Corp_IDC_Budget-280909(14.30)" xfId="169" xr:uid="{00000000-0005-0000-0000-0000A8000000}"/>
    <cellStyle name="_ADC Budget 2009 (12-12-08)_Eng-Corp_IDC_Budget-280909(14.30)_ADC_LEAD-Q4 '11" xfId="170" xr:uid="{00000000-0005-0000-0000-0000A9000000}"/>
    <cellStyle name="_ADC Budget 2009 (12-12-08)_Eng-Corp_IDC_Budget-280909(14.30)_Inventory" xfId="171" xr:uid="{00000000-0005-0000-0000-0000AA000000}"/>
    <cellStyle name="_ADC Budget 2009 (12-12-08)_Eng-Corp_IDC_Budget-280909(14.30)_Inventory_ADC_LEAD-Q4 '11" xfId="172" xr:uid="{00000000-0005-0000-0000-0000AB000000}"/>
    <cellStyle name="_ADC Budget 2009 (12-12-08)_Eng-Corp_IDC_Budget-280909(14.30)_Template budget น้อง 2011" xfId="173" xr:uid="{00000000-0005-0000-0000-0000AC000000}"/>
    <cellStyle name="_ADC Budget 2009 (12-12-08)_Eng-Corp_IDC_Budget-280909(14.30)_Template budget น้อง 2011_ADC_LEAD-Q4 '11" xfId="174" xr:uid="{00000000-0005-0000-0000-0000AD000000}"/>
    <cellStyle name="_ADC Budget 2009 (12-12-08)_Template budget 2011_12100" xfId="175" xr:uid="{00000000-0005-0000-0000-0000AE000000}"/>
    <cellStyle name="_ADC Budget 2009 (12-12-08)_Template budget 2011_12100 2" xfId="176" xr:uid="{00000000-0005-0000-0000-0000AF000000}"/>
    <cellStyle name="_ADC Budget 2009 (12-12-08)_Template budget 2011_12100_2011 ADC STATEMENT" xfId="177" xr:uid="{00000000-0005-0000-0000-0000B0000000}"/>
    <cellStyle name="_ADC Budget 2009 (12-12-08)_Template budget 2011_12100_2011 ADC STATEMENT_ADC_LEAD-Q4 '11" xfId="178" xr:uid="{00000000-0005-0000-0000-0000B1000000}"/>
    <cellStyle name="_ADC Budget 2009 (12-12-08)_Template budget 2011_12100_ADC_LEAD-Q4 '11" xfId="179" xr:uid="{00000000-0005-0000-0000-0000B2000000}"/>
    <cellStyle name="_ADC_BUDGET2009_GL &amp; SG&amp;A_ENG+IDC" xfId="180" xr:uid="{00000000-0005-0000-0000-0000B3000000}"/>
    <cellStyle name="_ADC_BUDGET2009_GL &amp; SG&amp;A_ENG+IDC_$Template budget (Buddy) 2011" xfId="181" xr:uid="{00000000-0005-0000-0000-0000B4000000}"/>
    <cellStyle name="_ADC_BUDGET2009_GL &amp; SG&amp;A_ENG+IDC_$Template budget (Buddy) 2011 2" xfId="182" xr:uid="{00000000-0005-0000-0000-0000B5000000}"/>
    <cellStyle name="_ADC_BUDGET2009_GL &amp; SG&amp;A_ENG+IDC_$Template budget (Buddy) 2011_2011 ADC STATEMENT" xfId="183" xr:uid="{00000000-0005-0000-0000-0000B6000000}"/>
    <cellStyle name="_ADC_BUDGET2009_GL &amp; SG&amp;A_ENG+IDC_$Template budget (Buddy) 2011_2011 ADC STATEMENT_ADC_LEAD-Q4 '11" xfId="184" xr:uid="{00000000-0005-0000-0000-0000B7000000}"/>
    <cellStyle name="_ADC_BUDGET2009_GL &amp; SG&amp;A_ENG+IDC_$Template budget (Buddy) 2011_ADC_LEAD-Q4 '11" xfId="185" xr:uid="{00000000-0005-0000-0000-0000B8000000}"/>
    <cellStyle name="_ADC_BUDGET2009_GL &amp; SG&amp;A_ENG+IDC_$Template budget 2011_Revise" xfId="186" xr:uid="{00000000-0005-0000-0000-0000B9000000}"/>
    <cellStyle name="_ADC_BUDGET2009_GL &amp; SG&amp;A_ENG+IDC_$Template budget 2011_Revise 2" xfId="187" xr:uid="{00000000-0005-0000-0000-0000BA000000}"/>
    <cellStyle name="_ADC_BUDGET2009_GL &amp; SG&amp;A_ENG+IDC_$Template budget 2011_Revise_2011 ADC STATEMENT" xfId="188" xr:uid="{00000000-0005-0000-0000-0000BB000000}"/>
    <cellStyle name="_ADC_BUDGET2009_GL &amp; SG&amp;A_ENG+IDC_$Template budget 2011_Revise_2011 ADC STATEMENT_ADC_LEAD-Q4 '11" xfId="189" xr:uid="{00000000-0005-0000-0000-0000BC000000}"/>
    <cellStyle name="_ADC_BUDGET2009_GL &amp; SG&amp;A_ENG+IDC_$Template budget 2011_Revise_ADC_LEAD-Q4 '11" xfId="190" xr:uid="{00000000-0005-0000-0000-0000BD000000}"/>
    <cellStyle name="_ADC_BUDGET2009_GL &amp; SG&amp;A_ENG+IDC_2010 ADC Rolling forecast 6+6 (10-7-10).1" xfId="191" xr:uid="{00000000-0005-0000-0000-0000BE000000}"/>
    <cellStyle name="_ADC_BUDGET2009_GL &amp; SG&amp;A_ENG+IDC_2010 ADC Rolling forecast 6+6 (10-7-10).1 2" xfId="192" xr:uid="{00000000-0005-0000-0000-0000BF000000}"/>
    <cellStyle name="_ADC_BUDGET2009_GL &amp; SG&amp;A_ENG+IDC_2010 ADC Rolling forecast 6+6 (10-7-10).1_2011 ADC STATEMENT" xfId="193" xr:uid="{00000000-0005-0000-0000-0000C0000000}"/>
    <cellStyle name="_ADC_BUDGET2009_GL &amp; SG&amp;A_ENG+IDC_2010 ADC Rolling forecast 6+6 (10-7-10).1_2011 ADC STATEMENT_ADC_LEAD-Q4 '11" xfId="194" xr:uid="{00000000-0005-0000-0000-0000C1000000}"/>
    <cellStyle name="_ADC_BUDGET2009_GL &amp; SG&amp;A_ENG+IDC_2010 ADC Rolling forecast 6+6 (10-7-10).1_ADC_LEAD-Q4 '11" xfId="195" xr:uid="{00000000-0005-0000-0000-0000C2000000}"/>
    <cellStyle name="_ADC_BUDGET2009_GL &amp; SG&amp;A_ENG+IDC_2010-Cash Flow09" xfId="196" xr:uid="{00000000-0005-0000-0000-0000C3000000}"/>
    <cellStyle name="_ADC_BUDGET2009_GL &amp; SG&amp;A_ENG+IDC_2010-Cash Flow09 2" xfId="197" xr:uid="{00000000-0005-0000-0000-0000C4000000}"/>
    <cellStyle name="_ADC_BUDGET2009_GL &amp; SG&amp;A_ENG+IDC_2010-Cash Flow09_2011 ADC STATEMENT" xfId="198" xr:uid="{00000000-0005-0000-0000-0000C5000000}"/>
    <cellStyle name="_ADC_BUDGET2009_GL &amp; SG&amp;A_ENG+IDC_2010-Cash Flow09_2011 ADC STATEMENT_ADC_LEAD-Q4 '11" xfId="199" xr:uid="{00000000-0005-0000-0000-0000C6000000}"/>
    <cellStyle name="_ADC_BUDGET2009_GL &amp; SG&amp;A_ENG+IDC_2010-Cash Flow09_ADC_LEAD-Q4 '11" xfId="200" xr:uid="{00000000-0005-0000-0000-0000C7000000}"/>
    <cellStyle name="_ADC_BUDGET2009_GL &amp; SG&amp;A_ENG+IDC_ADC_LEAD-Q4 '11" xfId="201" xr:uid="{00000000-0005-0000-0000-0000C8000000}"/>
    <cellStyle name="_ADC_BUDGET2009_GL &amp; SG&amp;A_ENG+IDC_Eng-Corp_IDC_Budget-280909(14.30)" xfId="202" xr:uid="{00000000-0005-0000-0000-0000C9000000}"/>
    <cellStyle name="_ADC_BUDGET2009_GL &amp; SG&amp;A_ENG+IDC_Eng-Corp_IDC_Budget-280909(14.30)_ADC_LEAD-Q4 '11" xfId="203" xr:uid="{00000000-0005-0000-0000-0000CA000000}"/>
    <cellStyle name="_ADC_BUDGET2009_GL &amp; SG&amp;A_ENG+IDC_Eng-Corp_IDC_Budget-280909(14.30)_Inventory" xfId="204" xr:uid="{00000000-0005-0000-0000-0000CB000000}"/>
    <cellStyle name="_ADC_BUDGET2009_GL &amp; SG&amp;A_ENG+IDC_Eng-Corp_IDC_Budget-280909(14.30)_Inventory_ADC_LEAD-Q4 '11" xfId="205" xr:uid="{00000000-0005-0000-0000-0000CC000000}"/>
    <cellStyle name="_ADC_BUDGET2009_GL &amp; SG&amp;A_ENG+IDC_Eng-Corp_IDC_Budget-280909(14.30)_Template budget น้อง 2011" xfId="206" xr:uid="{00000000-0005-0000-0000-0000CD000000}"/>
    <cellStyle name="_ADC_BUDGET2009_GL &amp; SG&amp;A_ENG+IDC_Eng-Corp_IDC_Budget-280909(14.30)_Template budget น้อง 2011_ADC_LEAD-Q4 '11" xfId="207" xr:uid="{00000000-0005-0000-0000-0000CE000000}"/>
    <cellStyle name="_ADC_BUDGET2009_GL &amp; SG&amp;A_ENG+IDC_Template budget 2011_12100" xfId="208" xr:uid="{00000000-0005-0000-0000-0000CF000000}"/>
    <cellStyle name="_ADC_BUDGET2009_GL &amp; SG&amp;A_ENG+IDC_Template budget 2011_12100 2" xfId="209" xr:uid="{00000000-0005-0000-0000-0000D0000000}"/>
    <cellStyle name="_ADC_BUDGET2009_GL &amp; SG&amp;A_ENG+IDC_Template budget 2011_12100_2011 ADC STATEMENT" xfId="210" xr:uid="{00000000-0005-0000-0000-0000D1000000}"/>
    <cellStyle name="_ADC_BUDGET2009_GL &amp; SG&amp;A_ENG+IDC_Template budget 2011_12100_2011 ADC STATEMENT_ADC_LEAD-Q4 '11" xfId="211" xr:uid="{00000000-0005-0000-0000-0000D2000000}"/>
    <cellStyle name="_ADC_BUDGET2009_GL &amp; SG&amp;A_ENG+IDC_Template budget 2011_12100_ADC_LEAD-Q4 '11" xfId="212" xr:uid="{00000000-0005-0000-0000-0000D3000000}"/>
    <cellStyle name="_ADC-Admin Dept  BUDGET 2010" xfId="213" xr:uid="{00000000-0005-0000-0000-0000D4000000}"/>
    <cellStyle name="_ADC-Admin Dept  BUDGET 2010_$Template budget (Buddy) 2011" xfId="214" xr:uid="{00000000-0005-0000-0000-0000D5000000}"/>
    <cellStyle name="_ADC-Admin Dept  BUDGET 2010_$Template budget 2011_Revise" xfId="215" xr:uid="{00000000-0005-0000-0000-0000D6000000}"/>
    <cellStyle name="_ADC-Admin Dept  BUDGET 2010_$Template budget 2011_Revise 2" xfId="216" xr:uid="{00000000-0005-0000-0000-0000D7000000}"/>
    <cellStyle name="_ADC-Admin Dept  BUDGET 2010_$Template budget 2011_Revise_2011 ADC STATEMENT" xfId="217" xr:uid="{00000000-0005-0000-0000-0000D8000000}"/>
    <cellStyle name="_ADC-Admin Dept  BUDGET 2010_2010 ADC Rolling forecast 6+6 (10-7-10).1" xfId="218" xr:uid="{00000000-0005-0000-0000-0000D9000000}"/>
    <cellStyle name="_ADC-Admin Dept  BUDGET 2010_2010 ADC Rolling forecast 6+6 (10-7-10).1 2" xfId="219" xr:uid="{00000000-0005-0000-0000-0000DA000000}"/>
    <cellStyle name="_ADC-Admin Dept  BUDGET 2010_2010 ADC Rolling forecast 6+6 (10-7-10).1_2011 ADC STATEMENT" xfId="220" xr:uid="{00000000-0005-0000-0000-0000DB000000}"/>
    <cellStyle name="_ADC-Admin Dept  BUDGET 2010_2010-Cash Flow09" xfId="221" xr:uid="{00000000-0005-0000-0000-0000DC000000}"/>
    <cellStyle name="_ADC-Admin Dept  BUDGET 2010_2010-Cash Flow09 2" xfId="222" xr:uid="{00000000-0005-0000-0000-0000DD000000}"/>
    <cellStyle name="_ADC-Admin Dept  BUDGET 2010_2010-Cash Flow09_2011 ADC STATEMENT" xfId="223" xr:uid="{00000000-0005-0000-0000-0000DE000000}"/>
    <cellStyle name="_ADC-Admin Dept  BUDGET 2010_Inventory" xfId="224" xr:uid="{00000000-0005-0000-0000-0000DF000000}"/>
    <cellStyle name="_ADC-Admin Dept  BUDGET 2010_Inventory 2" xfId="225" xr:uid="{00000000-0005-0000-0000-0000E0000000}"/>
    <cellStyle name="_ADC-Admin Dept  BUDGET 2010_Inventory_2011 ADC STATEMENT" xfId="226" xr:uid="{00000000-0005-0000-0000-0000E1000000}"/>
    <cellStyle name="_ADC-Admin Dept  BUDGET 2010_Template budget 2011_12100" xfId="227" xr:uid="{00000000-0005-0000-0000-0000E2000000}"/>
    <cellStyle name="_ADC-Admin Dept  BUDGET 2010_Template budget 2011_12100 2" xfId="228" xr:uid="{00000000-0005-0000-0000-0000E3000000}"/>
    <cellStyle name="_ADC-Admin Dept  BUDGET 2010_Template budget 2011_12100_2011 ADC STATEMENT" xfId="229" xr:uid="{00000000-0005-0000-0000-0000E4000000}"/>
    <cellStyle name="_Admin" xfId="230" xr:uid="{00000000-0005-0000-0000-0000E5000000}"/>
    <cellStyle name="_Admin_$Template budget (Buddy) 2011" xfId="231" xr:uid="{00000000-0005-0000-0000-0000E6000000}"/>
    <cellStyle name="_Admin_$Template budget 2011_Revise" xfId="232" xr:uid="{00000000-0005-0000-0000-0000E7000000}"/>
    <cellStyle name="_Admin_$Template budget 2011_Revise 2" xfId="233" xr:uid="{00000000-0005-0000-0000-0000E8000000}"/>
    <cellStyle name="_Admin_$Template budget 2011_Revise_2011 ADC STATEMENT" xfId="234" xr:uid="{00000000-0005-0000-0000-0000E9000000}"/>
    <cellStyle name="_Admin_2010 ADC Rolling forecast 6+6 (10-7-10).1" xfId="235" xr:uid="{00000000-0005-0000-0000-0000EA000000}"/>
    <cellStyle name="_Admin_2010 ADC Rolling forecast 6+6 (10-7-10).1 2" xfId="236" xr:uid="{00000000-0005-0000-0000-0000EB000000}"/>
    <cellStyle name="_Admin_2010 ADC Rolling forecast 6+6 (10-7-10).1_2011 ADC STATEMENT" xfId="237" xr:uid="{00000000-0005-0000-0000-0000EC000000}"/>
    <cellStyle name="_Admin_2010-Cash Flow09" xfId="238" xr:uid="{00000000-0005-0000-0000-0000ED000000}"/>
    <cellStyle name="_Admin_2010-Cash Flow09 2" xfId="239" xr:uid="{00000000-0005-0000-0000-0000EE000000}"/>
    <cellStyle name="_Admin_2010-Cash Flow09_2011 ADC STATEMENT" xfId="240" xr:uid="{00000000-0005-0000-0000-0000EF000000}"/>
    <cellStyle name="_Admin_Inventory" xfId="241" xr:uid="{00000000-0005-0000-0000-0000F0000000}"/>
    <cellStyle name="_Admin_Inventory 2" xfId="242" xr:uid="{00000000-0005-0000-0000-0000F1000000}"/>
    <cellStyle name="_Admin_Inventory_2011 ADC STATEMENT" xfId="243" xr:uid="{00000000-0005-0000-0000-0000F2000000}"/>
    <cellStyle name="_Admin_Template budget 2011_12100" xfId="244" xr:uid="{00000000-0005-0000-0000-0000F3000000}"/>
    <cellStyle name="_Admin_Template budget 2011_12100 2" xfId="245" xr:uid="{00000000-0005-0000-0000-0000F4000000}"/>
    <cellStyle name="_Admin_Template budget 2011_12100_2011 ADC STATEMENT" xfId="246" xr:uid="{00000000-0005-0000-0000-0000F5000000}"/>
    <cellStyle name="_AGING AR" xfId="247" xr:uid="{00000000-0005-0000-0000-0000F6000000}"/>
    <cellStyle name="_AGING AR 2" xfId="3498" xr:uid="{50D41EF9-50B0-4526-A10E-AC47A1210771}"/>
    <cellStyle name="_AJE - RJE" xfId="248" xr:uid="{00000000-0005-0000-0000-0000F7000000}"/>
    <cellStyle name="_Anol_PCC_06.30.05" xfId="249" xr:uid="{00000000-0005-0000-0000-0000F8000000}"/>
    <cellStyle name="_Anol_PCC_06.30.05 2" xfId="3499" xr:uid="{32A7059C-D39D-4D57-9C10-55E9394CC4A9}"/>
    <cellStyle name="_Avon interim07_ju" xfId="250" xr:uid="{00000000-0005-0000-0000-0000F9000000}"/>
    <cellStyle name="_BB" xfId="251" xr:uid="{00000000-0005-0000-0000-0000FA000000}"/>
    <cellStyle name="_BB 2" xfId="3500" xr:uid="{81D50156-5C50-4F1A-8603-CD53C82098CC}"/>
    <cellStyle name="_BCC_31.12.06" xfId="252" xr:uid="{00000000-0005-0000-0000-0000FB000000}"/>
    <cellStyle name="_BCC_31.12.06 2" xfId="3501" xr:uid="{D9F5BA27-3C33-4705-9D7F-41C52974BEED}"/>
    <cellStyle name="_Best_GL" xfId="253" xr:uid="{00000000-0005-0000-0000-0000FC000000}"/>
    <cellStyle name="_Best_GL_$Template budget (Buddy) 2011" xfId="254" xr:uid="{00000000-0005-0000-0000-0000FD000000}"/>
    <cellStyle name="_Best_GL_$Template budget 2011_Revise" xfId="255" xr:uid="{00000000-0005-0000-0000-0000FE000000}"/>
    <cellStyle name="_Best_GL_$Template budget 2011_Revise 2" xfId="256" xr:uid="{00000000-0005-0000-0000-0000FF000000}"/>
    <cellStyle name="_Best_GL_$Template budget 2011_Revise_2011 ADC STATEMENT" xfId="257" xr:uid="{00000000-0005-0000-0000-000000010000}"/>
    <cellStyle name="_Best_GL_2010 ADC Rolling forecast 6+6 (10-7-10).1" xfId="258" xr:uid="{00000000-0005-0000-0000-000001010000}"/>
    <cellStyle name="_Best_GL_2010 ADC Rolling forecast 6+6 (10-7-10).1 2" xfId="259" xr:uid="{00000000-0005-0000-0000-000002010000}"/>
    <cellStyle name="_Best_GL_2010 ADC Rolling forecast 6+6 (10-7-10).1_2011 ADC STATEMENT" xfId="260" xr:uid="{00000000-0005-0000-0000-000003010000}"/>
    <cellStyle name="_Best_GL_2010-Cash Flow09" xfId="261" xr:uid="{00000000-0005-0000-0000-000004010000}"/>
    <cellStyle name="_Best_GL_2010-Cash Flow09 2" xfId="262" xr:uid="{00000000-0005-0000-0000-000005010000}"/>
    <cellStyle name="_Best_GL_2010-Cash Flow09_2011 ADC STATEMENT" xfId="263" xr:uid="{00000000-0005-0000-0000-000006010000}"/>
    <cellStyle name="_Best_GL_Inventory" xfId="264" xr:uid="{00000000-0005-0000-0000-000007010000}"/>
    <cellStyle name="_Best_GL_Inventory 2" xfId="265" xr:uid="{00000000-0005-0000-0000-000008010000}"/>
    <cellStyle name="_Best_GL_Inventory_2011 ADC STATEMENT" xfId="266" xr:uid="{00000000-0005-0000-0000-000009010000}"/>
    <cellStyle name="_Best_GL_Template budget 2011_12100" xfId="267" xr:uid="{00000000-0005-0000-0000-00000A010000}"/>
    <cellStyle name="_Best_GL_Template budget 2011_12100 2" xfId="268" xr:uid="{00000000-0005-0000-0000-00000B010000}"/>
    <cellStyle name="_Best_GL_Template budget 2011_12100_2011 ADC STATEMENT" xfId="269" xr:uid="{00000000-0005-0000-0000-00000C010000}"/>
    <cellStyle name="_Book1 (2)" xfId="270" xr:uid="{00000000-0005-0000-0000-00000D010000}"/>
    <cellStyle name="_Book1 (2) 2" xfId="271" xr:uid="{00000000-0005-0000-0000-00000E010000}"/>
    <cellStyle name="_Book1 (2)_AIN_PL_BS_2010_06" xfId="272" xr:uid="{00000000-0005-0000-0000-00000F010000}"/>
    <cellStyle name="_Book1 (2)_AIN_PL_BS_2010_06 2" xfId="273" xr:uid="{00000000-0005-0000-0000-000010010000}"/>
    <cellStyle name="_Book1 (3)" xfId="274" xr:uid="{00000000-0005-0000-0000-000011010000}"/>
    <cellStyle name="_Book1 (3) 2" xfId="275" xr:uid="{00000000-0005-0000-0000-000012010000}"/>
    <cellStyle name="_Book1 (3)_AIN_PL_BS_2010_06" xfId="276" xr:uid="{00000000-0005-0000-0000-000013010000}"/>
    <cellStyle name="_Book1 (3)_AIN_PL_BS_2010_06 2" xfId="277" xr:uid="{00000000-0005-0000-0000-000014010000}"/>
    <cellStyle name="_Book2" xfId="278" xr:uid="{00000000-0005-0000-0000-000015010000}"/>
    <cellStyle name="_Book2_AIN_PL_BS_2010_06" xfId="279" xr:uid="{00000000-0005-0000-0000-000016010000}"/>
    <cellStyle name="_BS" xfId="280" xr:uid="{00000000-0005-0000-0000-000017010000}"/>
    <cellStyle name="_Budget SBN-- 2011 (2)" xfId="281" xr:uid="{00000000-0005-0000-0000-000018010000}"/>
    <cellStyle name="_Budget SBN-- 2011 (3)" xfId="282" xr:uid="{00000000-0005-0000-0000-000019010000}"/>
    <cellStyle name="_Budget-2009-Eng_Appule" xfId="283" xr:uid="{00000000-0005-0000-0000-00001A010000}"/>
    <cellStyle name="_Budget-2009-Eng_Appule_$Template budget (Buddy) 2011" xfId="284" xr:uid="{00000000-0005-0000-0000-00001B010000}"/>
    <cellStyle name="_Budget-2009-Eng_Appule_$Template budget (Buddy) 2011 2" xfId="285" xr:uid="{00000000-0005-0000-0000-00001C010000}"/>
    <cellStyle name="_Budget-2009-Eng_Appule_$Template budget (Buddy) 2011_2011 ADC STATEMENT" xfId="286" xr:uid="{00000000-0005-0000-0000-00001D010000}"/>
    <cellStyle name="_Budget-2009-Eng_Appule_$Template budget (Buddy) 2011_2011 ADC STATEMENT_ADC_LEAD-Q4 '11" xfId="287" xr:uid="{00000000-0005-0000-0000-00001E010000}"/>
    <cellStyle name="_Budget-2009-Eng_Appule_$Template budget (Buddy) 2011_ADC_LEAD-Q4 '11" xfId="288" xr:uid="{00000000-0005-0000-0000-00001F010000}"/>
    <cellStyle name="_Budget-2009-Eng_Appule_$Template budget 2011_Revise" xfId="289" xr:uid="{00000000-0005-0000-0000-000020010000}"/>
    <cellStyle name="_Budget-2009-Eng_Appule_$Template budget 2011_Revise 2" xfId="290" xr:uid="{00000000-0005-0000-0000-000021010000}"/>
    <cellStyle name="_Budget-2009-Eng_Appule_$Template budget 2011_Revise_2011 ADC STATEMENT" xfId="291" xr:uid="{00000000-0005-0000-0000-000022010000}"/>
    <cellStyle name="_Budget-2009-Eng_Appule_$Template budget 2011_Revise_2011 ADC STATEMENT_ADC_LEAD-Q4 '11" xfId="292" xr:uid="{00000000-0005-0000-0000-000023010000}"/>
    <cellStyle name="_Budget-2009-Eng_Appule_$Template budget 2011_Revise_ADC_LEAD-Q4 '11" xfId="293" xr:uid="{00000000-0005-0000-0000-000024010000}"/>
    <cellStyle name="_Budget-2009-Eng_Appule_2010 ADC Rolling forecast 6+6 (10-7-10).1" xfId="294" xr:uid="{00000000-0005-0000-0000-000025010000}"/>
    <cellStyle name="_Budget-2009-Eng_Appule_2010 ADC Rolling forecast 6+6 (10-7-10).1 2" xfId="295" xr:uid="{00000000-0005-0000-0000-000026010000}"/>
    <cellStyle name="_Budget-2009-Eng_Appule_2010 ADC Rolling forecast 6+6 (10-7-10).1_2011 ADC STATEMENT" xfId="296" xr:uid="{00000000-0005-0000-0000-000027010000}"/>
    <cellStyle name="_Budget-2009-Eng_Appule_2010 ADC Rolling forecast 6+6 (10-7-10).1_2011 ADC STATEMENT_ADC_LEAD-Q4 '11" xfId="297" xr:uid="{00000000-0005-0000-0000-000028010000}"/>
    <cellStyle name="_Budget-2009-Eng_Appule_2010 ADC Rolling forecast 6+6 (10-7-10).1_ADC_LEAD-Q4 '11" xfId="298" xr:uid="{00000000-0005-0000-0000-000029010000}"/>
    <cellStyle name="_Budget-2009-Eng_Appule_2010-Cash Flow09" xfId="299" xr:uid="{00000000-0005-0000-0000-00002A010000}"/>
    <cellStyle name="_Budget-2009-Eng_Appule_2010-Cash Flow09 2" xfId="300" xr:uid="{00000000-0005-0000-0000-00002B010000}"/>
    <cellStyle name="_Budget-2009-Eng_Appule_2010-Cash Flow09_2011 ADC STATEMENT" xfId="301" xr:uid="{00000000-0005-0000-0000-00002C010000}"/>
    <cellStyle name="_Budget-2009-Eng_Appule_2010-Cash Flow09_2011 ADC STATEMENT_ADC_LEAD-Q4 '11" xfId="302" xr:uid="{00000000-0005-0000-0000-00002D010000}"/>
    <cellStyle name="_Budget-2009-Eng_Appule_2010-Cash Flow09_ADC_LEAD-Q4 '11" xfId="303" xr:uid="{00000000-0005-0000-0000-00002E010000}"/>
    <cellStyle name="_Budget-2009-Eng_Appule_ADC_LEAD-Q4 '11" xfId="304" xr:uid="{00000000-0005-0000-0000-00002F010000}"/>
    <cellStyle name="_Budget-2009-Eng_Appule_Eng-Corp_IDC_Budget-280909(14.30)" xfId="305" xr:uid="{00000000-0005-0000-0000-000030010000}"/>
    <cellStyle name="_Budget-2009-Eng_Appule_Eng-Corp_IDC_Budget-280909(14.30)_ADC_LEAD-Q4 '11" xfId="306" xr:uid="{00000000-0005-0000-0000-000031010000}"/>
    <cellStyle name="_Budget-2009-Eng_Appule_Eng-Corp_IDC_Budget-280909(14.30)_Inventory" xfId="307" xr:uid="{00000000-0005-0000-0000-000032010000}"/>
    <cellStyle name="_Budget-2009-Eng_Appule_Eng-Corp_IDC_Budget-280909(14.30)_Inventory_ADC_LEAD-Q4 '11" xfId="308" xr:uid="{00000000-0005-0000-0000-000033010000}"/>
    <cellStyle name="_Budget-2009-Eng_Appule_Eng-Corp_IDC_Budget-280909(14.30)_Template budget น้อง 2011" xfId="309" xr:uid="{00000000-0005-0000-0000-000034010000}"/>
    <cellStyle name="_Budget-2009-Eng_Appule_Eng-Corp_IDC_Budget-280909(14.30)_Template budget น้อง 2011_ADC_LEAD-Q4 '11" xfId="310" xr:uid="{00000000-0005-0000-0000-000035010000}"/>
    <cellStyle name="_Budget-2009-Eng_Appule_Template budget 2011_12100" xfId="311" xr:uid="{00000000-0005-0000-0000-000036010000}"/>
    <cellStyle name="_Budget-2009-Eng_Appule_Template budget 2011_12100 2" xfId="312" xr:uid="{00000000-0005-0000-0000-000037010000}"/>
    <cellStyle name="_Budget-2009-Eng_Appule_Template budget 2011_12100_2011 ADC STATEMENT" xfId="313" xr:uid="{00000000-0005-0000-0000-000038010000}"/>
    <cellStyle name="_Budget-2009-Eng_Appule_Template budget 2011_12100_2011 ADC STATEMENT_ADC_LEAD-Q4 '11" xfId="314" xr:uid="{00000000-0005-0000-0000-000039010000}"/>
    <cellStyle name="_Budget-2009-Eng_Appule_Template budget 2011_12100_ADC_LEAD-Q4 '11" xfId="315" xr:uid="{00000000-0005-0000-0000-00003A010000}"/>
    <cellStyle name="_Budget-2009-FIN_BBB" xfId="316" xr:uid="{00000000-0005-0000-0000-00003B010000}"/>
    <cellStyle name="_Budget-2009-FIN_BBB_$Template budget (Buddy) 2011" xfId="317" xr:uid="{00000000-0005-0000-0000-00003C010000}"/>
    <cellStyle name="_Budget-2009-FIN_BBB_$Template budget (Buddy) 2011 2" xfId="318" xr:uid="{00000000-0005-0000-0000-00003D010000}"/>
    <cellStyle name="_Budget-2009-FIN_BBB_$Template budget (Buddy) 2011_2011 ADC STATEMENT" xfId="319" xr:uid="{00000000-0005-0000-0000-00003E010000}"/>
    <cellStyle name="_Budget-2009-FIN_BBB_$Template budget (Buddy) 2011_2011 ADC STATEMENT_ADC_LEAD-Q4 '11" xfId="320" xr:uid="{00000000-0005-0000-0000-00003F010000}"/>
    <cellStyle name="_Budget-2009-FIN_BBB_$Template budget (Buddy) 2011_ADC_LEAD-Q4 '11" xfId="321" xr:uid="{00000000-0005-0000-0000-000040010000}"/>
    <cellStyle name="_Budget-2009-FIN_BBB_$Template budget 2011_Revise" xfId="322" xr:uid="{00000000-0005-0000-0000-000041010000}"/>
    <cellStyle name="_Budget-2009-FIN_BBB_$Template budget 2011_Revise 2" xfId="323" xr:uid="{00000000-0005-0000-0000-000042010000}"/>
    <cellStyle name="_Budget-2009-FIN_BBB_$Template budget 2011_Revise_2011 ADC STATEMENT" xfId="324" xr:uid="{00000000-0005-0000-0000-000043010000}"/>
    <cellStyle name="_Budget-2009-FIN_BBB_$Template budget 2011_Revise_2011 ADC STATEMENT_ADC_LEAD-Q4 '11" xfId="325" xr:uid="{00000000-0005-0000-0000-000044010000}"/>
    <cellStyle name="_Budget-2009-FIN_BBB_$Template budget 2011_Revise_ADC_LEAD-Q4 '11" xfId="326" xr:uid="{00000000-0005-0000-0000-000045010000}"/>
    <cellStyle name="_Budget-2009-FIN_BBB_2010 ADC Rolling forecast 6+6 (10-7-10).1" xfId="327" xr:uid="{00000000-0005-0000-0000-000046010000}"/>
    <cellStyle name="_Budget-2009-FIN_BBB_2010 ADC Rolling forecast 6+6 (10-7-10).1 2" xfId="328" xr:uid="{00000000-0005-0000-0000-000047010000}"/>
    <cellStyle name="_Budget-2009-FIN_BBB_2010 ADC Rolling forecast 6+6 (10-7-10).1_2011 ADC STATEMENT" xfId="329" xr:uid="{00000000-0005-0000-0000-000048010000}"/>
    <cellStyle name="_Budget-2009-FIN_BBB_2010 ADC Rolling forecast 6+6 (10-7-10).1_2011 ADC STATEMENT_ADC_LEAD-Q4 '11" xfId="330" xr:uid="{00000000-0005-0000-0000-000049010000}"/>
    <cellStyle name="_Budget-2009-FIN_BBB_2010 ADC Rolling forecast 6+6 (10-7-10).1_ADC_LEAD-Q4 '11" xfId="331" xr:uid="{00000000-0005-0000-0000-00004A010000}"/>
    <cellStyle name="_Budget-2009-FIN_BBB_2010-Cash Flow09" xfId="332" xr:uid="{00000000-0005-0000-0000-00004B010000}"/>
    <cellStyle name="_Budget-2009-FIN_BBB_2010-Cash Flow09 2" xfId="333" xr:uid="{00000000-0005-0000-0000-00004C010000}"/>
    <cellStyle name="_Budget-2009-FIN_BBB_2010-Cash Flow09_2011 ADC STATEMENT" xfId="334" xr:uid="{00000000-0005-0000-0000-00004D010000}"/>
    <cellStyle name="_Budget-2009-FIN_BBB_2010-Cash Flow09_2011 ADC STATEMENT_ADC_LEAD-Q4 '11" xfId="335" xr:uid="{00000000-0005-0000-0000-00004E010000}"/>
    <cellStyle name="_Budget-2009-FIN_BBB_2010-Cash Flow09_ADC_LEAD-Q4 '11" xfId="336" xr:uid="{00000000-0005-0000-0000-00004F010000}"/>
    <cellStyle name="_Budget-2009-FIN_BBB_ADC_LEAD-Q4 '11" xfId="337" xr:uid="{00000000-0005-0000-0000-000050010000}"/>
    <cellStyle name="_Budget-2009-FIN_BBB_Eng-Corp_IDC_Budget-280909(14.30)" xfId="338" xr:uid="{00000000-0005-0000-0000-000051010000}"/>
    <cellStyle name="_Budget-2009-FIN_BBB_Eng-Corp_IDC_Budget-280909(14.30)_ADC_LEAD-Q4 '11" xfId="339" xr:uid="{00000000-0005-0000-0000-000052010000}"/>
    <cellStyle name="_Budget-2009-FIN_BBB_Eng-Corp_IDC_Budget-280909(14.30)_Inventory" xfId="340" xr:uid="{00000000-0005-0000-0000-000053010000}"/>
    <cellStyle name="_Budget-2009-FIN_BBB_Eng-Corp_IDC_Budget-280909(14.30)_Inventory_ADC_LEAD-Q4 '11" xfId="341" xr:uid="{00000000-0005-0000-0000-000054010000}"/>
    <cellStyle name="_Budget-2009-FIN_BBB_Eng-Corp_IDC_Budget-280909(14.30)_Template budget น้อง 2011" xfId="342" xr:uid="{00000000-0005-0000-0000-000055010000}"/>
    <cellStyle name="_Budget-2009-FIN_BBB_Eng-Corp_IDC_Budget-280909(14.30)_Template budget น้อง 2011_ADC_LEAD-Q4 '11" xfId="343" xr:uid="{00000000-0005-0000-0000-000056010000}"/>
    <cellStyle name="_Budget-2009-FIN_BBB_Template budget 2011_12100" xfId="344" xr:uid="{00000000-0005-0000-0000-000057010000}"/>
    <cellStyle name="_Budget-2009-FIN_BBB_Template budget 2011_12100 2" xfId="345" xr:uid="{00000000-0005-0000-0000-000058010000}"/>
    <cellStyle name="_Budget-2009-FIN_BBB_Template budget 2011_12100_2011 ADC STATEMENT" xfId="346" xr:uid="{00000000-0005-0000-0000-000059010000}"/>
    <cellStyle name="_Budget-2009-FIN_BBB_Template budget 2011_12100_2011 ADC STATEMENT_ADC_LEAD-Q4 '11" xfId="347" xr:uid="{00000000-0005-0000-0000-00005A010000}"/>
    <cellStyle name="_Budget-2009-FIN_BBB_Template budget 2011_12100_ADC_LEAD-Q4 '11" xfId="348" xr:uid="{00000000-0005-0000-0000-00005B010000}"/>
    <cellStyle name="_Budget-2009-FIN_Corp" xfId="349" xr:uid="{00000000-0005-0000-0000-00005C010000}"/>
    <cellStyle name="_Budget-2009-FIN_Corp_$Template budget (Buddy) 2011" xfId="350" xr:uid="{00000000-0005-0000-0000-00005D010000}"/>
    <cellStyle name="_Budget-2009-FIN_Corp_$Template budget (Buddy) 2011 2" xfId="351" xr:uid="{00000000-0005-0000-0000-00005E010000}"/>
    <cellStyle name="_Budget-2009-FIN_Corp_$Template budget (Buddy) 2011_2011 ADC STATEMENT" xfId="352" xr:uid="{00000000-0005-0000-0000-00005F010000}"/>
    <cellStyle name="_Budget-2009-FIN_Corp_$Template budget (Buddy) 2011_2011 ADC STATEMENT_ADC_LEAD-Q4 '11" xfId="353" xr:uid="{00000000-0005-0000-0000-000060010000}"/>
    <cellStyle name="_Budget-2009-FIN_Corp_$Template budget (Buddy) 2011_ADC_LEAD-Q4 '11" xfId="354" xr:uid="{00000000-0005-0000-0000-000061010000}"/>
    <cellStyle name="_Budget-2009-FIN_Corp_$Template budget 2011_Revise" xfId="355" xr:uid="{00000000-0005-0000-0000-000062010000}"/>
    <cellStyle name="_Budget-2009-FIN_Corp_$Template budget 2011_Revise 2" xfId="356" xr:uid="{00000000-0005-0000-0000-000063010000}"/>
    <cellStyle name="_Budget-2009-FIN_Corp_$Template budget 2011_Revise_2011 ADC STATEMENT" xfId="357" xr:uid="{00000000-0005-0000-0000-000064010000}"/>
    <cellStyle name="_Budget-2009-FIN_Corp_$Template budget 2011_Revise_2011 ADC STATEMENT_ADC_LEAD-Q4 '11" xfId="358" xr:uid="{00000000-0005-0000-0000-000065010000}"/>
    <cellStyle name="_Budget-2009-FIN_Corp_$Template budget 2011_Revise_ADC_LEAD-Q4 '11" xfId="359" xr:uid="{00000000-0005-0000-0000-000066010000}"/>
    <cellStyle name="_Budget-2009-FIN_Corp_2010 ADC Rolling forecast 6+6 (10-7-10).1" xfId="360" xr:uid="{00000000-0005-0000-0000-000067010000}"/>
    <cellStyle name="_Budget-2009-FIN_Corp_2010 ADC Rolling forecast 6+6 (10-7-10).1 2" xfId="361" xr:uid="{00000000-0005-0000-0000-000068010000}"/>
    <cellStyle name="_Budget-2009-FIN_Corp_2010 ADC Rolling forecast 6+6 (10-7-10).1_2011 ADC STATEMENT" xfId="362" xr:uid="{00000000-0005-0000-0000-000069010000}"/>
    <cellStyle name="_Budget-2009-FIN_Corp_2010 ADC Rolling forecast 6+6 (10-7-10).1_2011 ADC STATEMENT_ADC_LEAD-Q4 '11" xfId="363" xr:uid="{00000000-0005-0000-0000-00006A010000}"/>
    <cellStyle name="_Budget-2009-FIN_Corp_2010 ADC Rolling forecast 6+6 (10-7-10).1_ADC_LEAD-Q4 '11" xfId="364" xr:uid="{00000000-0005-0000-0000-00006B010000}"/>
    <cellStyle name="_Budget-2009-FIN_Corp_2010-Cash Flow09" xfId="365" xr:uid="{00000000-0005-0000-0000-00006C010000}"/>
    <cellStyle name="_Budget-2009-FIN_Corp_2010-Cash Flow09 2" xfId="366" xr:uid="{00000000-0005-0000-0000-00006D010000}"/>
    <cellStyle name="_Budget-2009-FIN_Corp_2010-Cash Flow09_2011 ADC STATEMENT" xfId="367" xr:uid="{00000000-0005-0000-0000-00006E010000}"/>
    <cellStyle name="_Budget-2009-FIN_Corp_2010-Cash Flow09_2011 ADC STATEMENT_ADC_LEAD-Q4 '11" xfId="368" xr:uid="{00000000-0005-0000-0000-00006F010000}"/>
    <cellStyle name="_Budget-2009-FIN_Corp_2010-Cash Flow09_ADC_LEAD-Q4 '11" xfId="369" xr:uid="{00000000-0005-0000-0000-000070010000}"/>
    <cellStyle name="_Budget-2009-FIN_Corp_ADC_LEAD-Q4 '11" xfId="370" xr:uid="{00000000-0005-0000-0000-000071010000}"/>
    <cellStyle name="_Budget-2009-FIN_Corp_Eng-Corp_IDC_Budget-280909(14.30)" xfId="371" xr:uid="{00000000-0005-0000-0000-000072010000}"/>
    <cellStyle name="_Budget-2009-FIN_Corp_Eng-Corp_IDC_Budget-280909(14.30)_ADC_LEAD-Q4 '11" xfId="372" xr:uid="{00000000-0005-0000-0000-000073010000}"/>
    <cellStyle name="_Budget-2009-FIN_Corp_Eng-Corp_IDC_Budget-280909(14.30)_Inventory" xfId="373" xr:uid="{00000000-0005-0000-0000-000074010000}"/>
    <cellStyle name="_Budget-2009-FIN_Corp_Eng-Corp_IDC_Budget-280909(14.30)_Inventory_ADC_LEAD-Q4 '11" xfId="374" xr:uid="{00000000-0005-0000-0000-000075010000}"/>
    <cellStyle name="_Budget-2009-FIN_Corp_Eng-Corp_IDC_Budget-280909(14.30)_Template budget น้อง 2011" xfId="375" xr:uid="{00000000-0005-0000-0000-000076010000}"/>
    <cellStyle name="_Budget-2009-FIN_Corp_Eng-Corp_IDC_Budget-280909(14.30)_Template budget น้อง 2011_ADC_LEAD-Q4 '11" xfId="376" xr:uid="{00000000-0005-0000-0000-000077010000}"/>
    <cellStyle name="_Budget-2009-FIN_Corp_Template budget 2011_12100" xfId="377" xr:uid="{00000000-0005-0000-0000-000078010000}"/>
    <cellStyle name="_Budget-2009-FIN_Corp_Template budget 2011_12100 2" xfId="378" xr:uid="{00000000-0005-0000-0000-000079010000}"/>
    <cellStyle name="_Budget-2009-FIN_Corp_Template budget 2011_12100_2011 ADC STATEMENT" xfId="379" xr:uid="{00000000-0005-0000-0000-00007A010000}"/>
    <cellStyle name="_Budget-2009-FIN_Corp_Template budget 2011_12100_2011 ADC STATEMENT_ADC_LEAD-Q4 '11" xfId="380" xr:uid="{00000000-0005-0000-0000-00007B010000}"/>
    <cellStyle name="_Budget-2009-FIN_Corp_Template budget 2011_12100_ADC_LEAD-Q4 '11" xfId="381" xr:uid="{00000000-0005-0000-0000-00007C010000}"/>
    <cellStyle name="_Budget-2009-MD" xfId="382" xr:uid="{00000000-0005-0000-0000-00007D010000}"/>
    <cellStyle name="_Budget-2009-MD_$Template budget (Buddy) 2011" xfId="383" xr:uid="{00000000-0005-0000-0000-00007E010000}"/>
    <cellStyle name="_Budget-2009-MD_$Template budget (Buddy) 2011 2" xfId="384" xr:uid="{00000000-0005-0000-0000-00007F010000}"/>
    <cellStyle name="_Budget-2009-MD_$Template budget (Buddy) 2011_2011 ADC STATEMENT" xfId="385" xr:uid="{00000000-0005-0000-0000-000080010000}"/>
    <cellStyle name="_Budget-2009-MD_$Template budget (Buddy) 2011_2011 ADC STATEMENT_ADC_LEAD-Q4 '11" xfId="386" xr:uid="{00000000-0005-0000-0000-000081010000}"/>
    <cellStyle name="_Budget-2009-MD_$Template budget (Buddy) 2011_ADC_LEAD-Q4 '11" xfId="387" xr:uid="{00000000-0005-0000-0000-000082010000}"/>
    <cellStyle name="_Budget-2009-MD_$Template budget 2011_Revise" xfId="388" xr:uid="{00000000-0005-0000-0000-000083010000}"/>
    <cellStyle name="_Budget-2009-MD_$Template budget 2011_Revise 2" xfId="389" xr:uid="{00000000-0005-0000-0000-000084010000}"/>
    <cellStyle name="_Budget-2009-MD_$Template budget 2011_Revise_2011 ADC STATEMENT" xfId="390" xr:uid="{00000000-0005-0000-0000-000085010000}"/>
    <cellStyle name="_Budget-2009-MD_$Template budget 2011_Revise_2011 ADC STATEMENT_ADC_LEAD-Q4 '11" xfId="391" xr:uid="{00000000-0005-0000-0000-000086010000}"/>
    <cellStyle name="_Budget-2009-MD_$Template budget 2011_Revise_ADC_LEAD-Q4 '11" xfId="392" xr:uid="{00000000-0005-0000-0000-000087010000}"/>
    <cellStyle name="_Budget-2009-MD_2010 ADC Rolling forecast 6+6 (10-7-10).1" xfId="393" xr:uid="{00000000-0005-0000-0000-000088010000}"/>
    <cellStyle name="_Budget-2009-MD_2010 ADC Rolling forecast 6+6 (10-7-10).1 2" xfId="394" xr:uid="{00000000-0005-0000-0000-000089010000}"/>
    <cellStyle name="_Budget-2009-MD_2010 ADC Rolling forecast 6+6 (10-7-10).1_2011 ADC STATEMENT" xfId="395" xr:uid="{00000000-0005-0000-0000-00008A010000}"/>
    <cellStyle name="_Budget-2009-MD_2010 ADC Rolling forecast 6+6 (10-7-10).1_2011 ADC STATEMENT_ADC_LEAD-Q4 '11" xfId="396" xr:uid="{00000000-0005-0000-0000-00008B010000}"/>
    <cellStyle name="_Budget-2009-MD_2010 ADC Rolling forecast 6+6 (10-7-10).1_ADC_LEAD-Q4 '11" xfId="397" xr:uid="{00000000-0005-0000-0000-00008C010000}"/>
    <cellStyle name="_Budget-2009-MD_2010-Cash Flow09" xfId="398" xr:uid="{00000000-0005-0000-0000-00008D010000}"/>
    <cellStyle name="_Budget-2009-MD_2010-Cash Flow09 2" xfId="399" xr:uid="{00000000-0005-0000-0000-00008E010000}"/>
    <cellStyle name="_Budget-2009-MD_2010-Cash Flow09_2011 ADC STATEMENT" xfId="400" xr:uid="{00000000-0005-0000-0000-00008F010000}"/>
    <cellStyle name="_Budget-2009-MD_2010-Cash Flow09_2011 ADC STATEMENT_ADC_LEAD-Q4 '11" xfId="401" xr:uid="{00000000-0005-0000-0000-000090010000}"/>
    <cellStyle name="_Budget-2009-MD_2010-Cash Flow09_ADC_LEAD-Q4 '11" xfId="402" xr:uid="{00000000-0005-0000-0000-000091010000}"/>
    <cellStyle name="_Budget-2009-MD_ADC_LEAD-Q4 '11" xfId="403" xr:uid="{00000000-0005-0000-0000-000092010000}"/>
    <cellStyle name="_Budget-2009-MD_Eng-Corp_IDC_Budget-280909(14.30)" xfId="404" xr:uid="{00000000-0005-0000-0000-000093010000}"/>
    <cellStyle name="_Budget-2009-MD_Eng-Corp_IDC_Budget-280909(14.30)_ADC_LEAD-Q4 '11" xfId="405" xr:uid="{00000000-0005-0000-0000-000094010000}"/>
    <cellStyle name="_Budget-2009-MD_Eng-Corp_IDC_Budget-280909(14.30)_Inventory" xfId="406" xr:uid="{00000000-0005-0000-0000-000095010000}"/>
    <cellStyle name="_Budget-2009-MD_Eng-Corp_IDC_Budget-280909(14.30)_Inventory_ADC_LEAD-Q4 '11" xfId="407" xr:uid="{00000000-0005-0000-0000-000096010000}"/>
    <cellStyle name="_Budget-2009-MD_Eng-Corp_IDC_Budget-280909(14.30)_Template budget น้อง 2011" xfId="408" xr:uid="{00000000-0005-0000-0000-000097010000}"/>
    <cellStyle name="_Budget-2009-MD_Eng-Corp_IDC_Budget-280909(14.30)_Template budget น้อง 2011_ADC_LEAD-Q4 '11" xfId="409" xr:uid="{00000000-0005-0000-0000-000098010000}"/>
    <cellStyle name="_Budget-2009-MD_Template budget 2011_12100" xfId="410" xr:uid="{00000000-0005-0000-0000-000099010000}"/>
    <cellStyle name="_Budget-2009-MD_Template budget 2011_12100 2" xfId="411" xr:uid="{00000000-0005-0000-0000-00009A010000}"/>
    <cellStyle name="_Budget-2009-MD_Template budget 2011_12100_2011 ADC STATEMENT" xfId="412" xr:uid="{00000000-0005-0000-0000-00009B010000}"/>
    <cellStyle name="_Budget-2009-MD_Template budget 2011_12100_2011 ADC STATEMENT_ADC_LEAD-Q4 '11" xfId="413" xr:uid="{00000000-0005-0000-0000-00009C010000}"/>
    <cellStyle name="_Budget-2009-MD_Template budget 2011_12100_ADC_LEAD-Q4 '11" xfId="414" xr:uid="{00000000-0005-0000-0000-00009D010000}"/>
    <cellStyle name="_Budget-2009-MRK&amp;OP_BBe" xfId="415" xr:uid="{00000000-0005-0000-0000-00009E010000}"/>
    <cellStyle name="_Budget-2009-MRK&amp;OP_BBe_$Template budget (Buddy) 2011" xfId="416" xr:uid="{00000000-0005-0000-0000-00009F010000}"/>
    <cellStyle name="_Budget-2009-MRK&amp;OP_BBe_$Template budget (Buddy) 2011 2" xfId="417" xr:uid="{00000000-0005-0000-0000-0000A0010000}"/>
    <cellStyle name="_Budget-2009-MRK&amp;OP_BBe_$Template budget (Buddy) 2011_2011 ADC STATEMENT" xfId="418" xr:uid="{00000000-0005-0000-0000-0000A1010000}"/>
    <cellStyle name="_Budget-2009-MRK&amp;OP_BBe_$Template budget (Buddy) 2011_2011 ADC STATEMENT_ADC_LEAD-Q4 '11" xfId="419" xr:uid="{00000000-0005-0000-0000-0000A2010000}"/>
    <cellStyle name="_Budget-2009-MRK&amp;OP_BBe_$Template budget (Buddy) 2011_ADC_LEAD-Q4 '11" xfId="420" xr:uid="{00000000-0005-0000-0000-0000A3010000}"/>
    <cellStyle name="_Budget-2009-MRK&amp;OP_BBe_$Template budget 2011_Revise" xfId="421" xr:uid="{00000000-0005-0000-0000-0000A4010000}"/>
    <cellStyle name="_Budget-2009-MRK&amp;OP_BBe_$Template budget 2011_Revise 2" xfId="422" xr:uid="{00000000-0005-0000-0000-0000A5010000}"/>
    <cellStyle name="_Budget-2009-MRK&amp;OP_BBe_$Template budget 2011_Revise_2011 ADC STATEMENT" xfId="423" xr:uid="{00000000-0005-0000-0000-0000A6010000}"/>
    <cellStyle name="_Budget-2009-MRK&amp;OP_BBe_$Template budget 2011_Revise_2011 ADC STATEMENT_ADC_LEAD-Q4 '11" xfId="424" xr:uid="{00000000-0005-0000-0000-0000A7010000}"/>
    <cellStyle name="_Budget-2009-MRK&amp;OP_BBe_$Template budget 2011_Revise_ADC_LEAD-Q4 '11" xfId="425" xr:uid="{00000000-0005-0000-0000-0000A8010000}"/>
    <cellStyle name="_Budget-2009-MRK&amp;OP_BBe_2010 ADC Rolling forecast 6+6 (10-7-10).1" xfId="426" xr:uid="{00000000-0005-0000-0000-0000A9010000}"/>
    <cellStyle name="_Budget-2009-MRK&amp;OP_BBe_2010 ADC Rolling forecast 6+6 (10-7-10).1 2" xfId="427" xr:uid="{00000000-0005-0000-0000-0000AA010000}"/>
    <cellStyle name="_Budget-2009-MRK&amp;OP_BBe_2010 ADC Rolling forecast 6+6 (10-7-10).1_2011 ADC STATEMENT" xfId="428" xr:uid="{00000000-0005-0000-0000-0000AB010000}"/>
    <cellStyle name="_Budget-2009-MRK&amp;OP_BBe_2010 ADC Rolling forecast 6+6 (10-7-10).1_2011 ADC STATEMENT_ADC_LEAD-Q4 '11" xfId="429" xr:uid="{00000000-0005-0000-0000-0000AC010000}"/>
    <cellStyle name="_Budget-2009-MRK&amp;OP_BBe_2010 ADC Rolling forecast 6+6 (10-7-10).1_ADC_LEAD-Q4 '11" xfId="430" xr:uid="{00000000-0005-0000-0000-0000AD010000}"/>
    <cellStyle name="_Budget-2009-MRK&amp;OP_BBe_2010-Cash Flow09" xfId="431" xr:uid="{00000000-0005-0000-0000-0000AE010000}"/>
    <cellStyle name="_Budget-2009-MRK&amp;OP_BBe_2010-Cash Flow09 2" xfId="432" xr:uid="{00000000-0005-0000-0000-0000AF010000}"/>
    <cellStyle name="_Budget-2009-MRK&amp;OP_BBe_2010-Cash Flow09_2011 ADC STATEMENT" xfId="433" xr:uid="{00000000-0005-0000-0000-0000B0010000}"/>
    <cellStyle name="_Budget-2009-MRK&amp;OP_BBe_2010-Cash Flow09_2011 ADC STATEMENT_ADC_LEAD-Q4 '11" xfId="434" xr:uid="{00000000-0005-0000-0000-0000B1010000}"/>
    <cellStyle name="_Budget-2009-MRK&amp;OP_BBe_2010-Cash Flow09_ADC_LEAD-Q4 '11" xfId="435" xr:uid="{00000000-0005-0000-0000-0000B2010000}"/>
    <cellStyle name="_Budget-2009-MRK&amp;OP_BBe_ADC_LEAD-Q4 '11" xfId="436" xr:uid="{00000000-0005-0000-0000-0000B3010000}"/>
    <cellStyle name="_Budget-2009-MRK&amp;OP_BBe_Eng-Corp_IDC_Budget-280909(14.30)" xfId="437" xr:uid="{00000000-0005-0000-0000-0000B4010000}"/>
    <cellStyle name="_Budget-2009-MRK&amp;OP_BBe_Eng-Corp_IDC_Budget-280909(14.30)_ADC_LEAD-Q4 '11" xfId="438" xr:uid="{00000000-0005-0000-0000-0000B5010000}"/>
    <cellStyle name="_Budget-2009-MRK&amp;OP_BBe_Eng-Corp_IDC_Budget-280909(14.30)_Inventory" xfId="439" xr:uid="{00000000-0005-0000-0000-0000B6010000}"/>
    <cellStyle name="_Budget-2009-MRK&amp;OP_BBe_Eng-Corp_IDC_Budget-280909(14.30)_Inventory_ADC_LEAD-Q4 '11" xfId="440" xr:uid="{00000000-0005-0000-0000-0000B7010000}"/>
    <cellStyle name="_Budget-2009-MRK&amp;OP_BBe_Eng-Corp_IDC_Budget-280909(14.30)_Template budget น้อง 2011" xfId="441" xr:uid="{00000000-0005-0000-0000-0000B8010000}"/>
    <cellStyle name="_Budget-2009-MRK&amp;OP_BBe_Eng-Corp_IDC_Budget-280909(14.30)_Template budget น้อง 2011_ADC_LEAD-Q4 '11" xfId="442" xr:uid="{00000000-0005-0000-0000-0000B9010000}"/>
    <cellStyle name="_Budget-2009-MRK&amp;OP_BBe_Template budget 2011_12100" xfId="443" xr:uid="{00000000-0005-0000-0000-0000BA010000}"/>
    <cellStyle name="_Budget-2009-MRK&amp;OP_BBe_Template budget 2011_12100 2" xfId="444" xr:uid="{00000000-0005-0000-0000-0000BB010000}"/>
    <cellStyle name="_Budget-2009-MRK&amp;OP_BBe_Template budget 2011_12100_2011 ADC STATEMENT" xfId="445" xr:uid="{00000000-0005-0000-0000-0000BC010000}"/>
    <cellStyle name="_Budget-2009-MRK&amp;OP_BBe_Template budget 2011_12100_2011 ADC STATEMENT_ADC_LEAD-Q4 '11" xfId="446" xr:uid="{00000000-0005-0000-0000-0000BD010000}"/>
    <cellStyle name="_Budget-2009-MRK&amp;OP_BBe_Template budget 2011_12100_ADC_LEAD-Q4 '11" xfId="447" xr:uid="{00000000-0005-0000-0000-0000BE010000}"/>
    <cellStyle name="_Budget-2009-MRK&amp;OP_Corp" xfId="448" xr:uid="{00000000-0005-0000-0000-0000BF010000}"/>
    <cellStyle name="_Budget-2009-MRK&amp;OP_Corp_$Template budget (Buddy) 2011" xfId="449" xr:uid="{00000000-0005-0000-0000-0000C0010000}"/>
    <cellStyle name="_Budget-2009-MRK&amp;OP_Corp_$Template budget (Buddy) 2011 2" xfId="450" xr:uid="{00000000-0005-0000-0000-0000C1010000}"/>
    <cellStyle name="_Budget-2009-MRK&amp;OP_Corp_$Template budget (Buddy) 2011_2011 ADC STATEMENT" xfId="451" xr:uid="{00000000-0005-0000-0000-0000C2010000}"/>
    <cellStyle name="_Budget-2009-MRK&amp;OP_Corp_$Template budget (Buddy) 2011_2011 ADC STATEMENT_ADC_LEAD-Q4 '11" xfId="452" xr:uid="{00000000-0005-0000-0000-0000C3010000}"/>
    <cellStyle name="_Budget-2009-MRK&amp;OP_Corp_$Template budget (Buddy) 2011_ADC_LEAD-Q4 '11" xfId="453" xr:uid="{00000000-0005-0000-0000-0000C4010000}"/>
    <cellStyle name="_Budget-2009-MRK&amp;OP_Corp_$Template budget 2011_Revise" xfId="454" xr:uid="{00000000-0005-0000-0000-0000C5010000}"/>
    <cellStyle name="_Budget-2009-MRK&amp;OP_Corp_$Template budget 2011_Revise 2" xfId="455" xr:uid="{00000000-0005-0000-0000-0000C6010000}"/>
    <cellStyle name="_Budget-2009-MRK&amp;OP_Corp_$Template budget 2011_Revise_2011 ADC STATEMENT" xfId="456" xr:uid="{00000000-0005-0000-0000-0000C7010000}"/>
    <cellStyle name="_Budget-2009-MRK&amp;OP_Corp_$Template budget 2011_Revise_2011 ADC STATEMENT_ADC_LEAD-Q4 '11" xfId="457" xr:uid="{00000000-0005-0000-0000-0000C8010000}"/>
    <cellStyle name="_Budget-2009-MRK&amp;OP_Corp_$Template budget 2011_Revise_ADC_LEAD-Q4 '11" xfId="458" xr:uid="{00000000-0005-0000-0000-0000C9010000}"/>
    <cellStyle name="_Budget-2009-MRK&amp;OP_Corp_2010 ADC Rolling forecast 6+6 (10-7-10).1" xfId="459" xr:uid="{00000000-0005-0000-0000-0000CA010000}"/>
    <cellStyle name="_Budget-2009-MRK&amp;OP_Corp_2010 ADC Rolling forecast 6+6 (10-7-10).1 2" xfId="460" xr:uid="{00000000-0005-0000-0000-0000CB010000}"/>
    <cellStyle name="_Budget-2009-MRK&amp;OP_Corp_2010 ADC Rolling forecast 6+6 (10-7-10).1_2011 ADC STATEMENT" xfId="461" xr:uid="{00000000-0005-0000-0000-0000CC010000}"/>
    <cellStyle name="_Budget-2009-MRK&amp;OP_Corp_2010 ADC Rolling forecast 6+6 (10-7-10).1_2011 ADC STATEMENT_ADC_LEAD-Q4 '11" xfId="462" xr:uid="{00000000-0005-0000-0000-0000CD010000}"/>
    <cellStyle name="_Budget-2009-MRK&amp;OP_Corp_2010 ADC Rolling forecast 6+6 (10-7-10).1_ADC_LEAD-Q4 '11" xfId="463" xr:uid="{00000000-0005-0000-0000-0000CE010000}"/>
    <cellStyle name="_Budget-2009-MRK&amp;OP_Corp_2010-Cash Flow09" xfId="464" xr:uid="{00000000-0005-0000-0000-0000CF010000}"/>
    <cellStyle name="_Budget-2009-MRK&amp;OP_Corp_2010-Cash Flow09 2" xfId="465" xr:uid="{00000000-0005-0000-0000-0000D0010000}"/>
    <cellStyle name="_Budget-2009-MRK&amp;OP_Corp_2010-Cash Flow09_2011 ADC STATEMENT" xfId="466" xr:uid="{00000000-0005-0000-0000-0000D1010000}"/>
    <cellStyle name="_Budget-2009-MRK&amp;OP_Corp_2010-Cash Flow09_2011 ADC STATEMENT_ADC_LEAD-Q4 '11" xfId="467" xr:uid="{00000000-0005-0000-0000-0000D2010000}"/>
    <cellStyle name="_Budget-2009-MRK&amp;OP_Corp_2010-Cash Flow09_ADC_LEAD-Q4 '11" xfId="468" xr:uid="{00000000-0005-0000-0000-0000D3010000}"/>
    <cellStyle name="_Budget-2009-MRK&amp;OP_Corp_ADC_LEAD-Q4 '11" xfId="469" xr:uid="{00000000-0005-0000-0000-0000D4010000}"/>
    <cellStyle name="_Budget-2009-MRK&amp;OP_Corp_Eng-Corp_IDC_Budget-280909(14.30)" xfId="470" xr:uid="{00000000-0005-0000-0000-0000D5010000}"/>
    <cellStyle name="_Budget-2009-MRK&amp;OP_Corp_Eng-Corp_IDC_Budget-280909(14.30)_ADC_LEAD-Q4 '11" xfId="471" xr:uid="{00000000-0005-0000-0000-0000D6010000}"/>
    <cellStyle name="_Budget-2009-MRK&amp;OP_Corp_Eng-Corp_IDC_Budget-280909(14.30)_Inventory" xfId="472" xr:uid="{00000000-0005-0000-0000-0000D7010000}"/>
    <cellStyle name="_Budget-2009-MRK&amp;OP_Corp_Eng-Corp_IDC_Budget-280909(14.30)_Inventory_ADC_LEAD-Q4 '11" xfId="473" xr:uid="{00000000-0005-0000-0000-0000D8010000}"/>
    <cellStyle name="_Budget-2009-MRK&amp;OP_Corp_Eng-Corp_IDC_Budget-280909(14.30)_Template budget น้อง 2011" xfId="474" xr:uid="{00000000-0005-0000-0000-0000D9010000}"/>
    <cellStyle name="_Budget-2009-MRK&amp;OP_Corp_Eng-Corp_IDC_Budget-280909(14.30)_Template budget น้อง 2011_ADC_LEAD-Q4 '11" xfId="475" xr:uid="{00000000-0005-0000-0000-0000DA010000}"/>
    <cellStyle name="_Budget-2009-MRK&amp;OP_Corp_Template budget 2011_12100" xfId="476" xr:uid="{00000000-0005-0000-0000-0000DB010000}"/>
    <cellStyle name="_Budget-2009-MRK&amp;OP_Corp_Template budget 2011_12100 2" xfId="477" xr:uid="{00000000-0005-0000-0000-0000DC010000}"/>
    <cellStyle name="_Budget-2009-MRK&amp;OP_Corp_Template budget 2011_12100_2011 ADC STATEMENT" xfId="478" xr:uid="{00000000-0005-0000-0000-0000DD010000}"/>
    <cellStyle name="_Budget-2009-MRK&amp;OP_Corp_Template budget 2011_12100_2011 ADC STATEMENT_ADC_LEAD-Q4 '11" xfId="479" xr:uid="{00000000-0005-0000-0000-0000DE010000}"/>
    <cellStyle name="_Budget-2009-MRK&amp;OP_Corp_Template budget 2011_12100_ADC_LEAD-Q4 '11" xfId="480" xr:uid="{00000000-0005-0000-0000-0000DF010000}"/>
    <cellStyle name="_Copy of EBITDA by BU_FCST5+7 _YTD aug09" xfId="481" xr:uid="{00000000-0005-0000-0000-0000E0010000}"/>
    <cellStyle name="_Copy of EBITDA by BU_FCST5+7 _YTD aug09 2" xfId="482" xr:uid="{00000000-0005-0000-0000-0000E1010000}"/>
    <cellStyle name="_Copy of EBITDA by BU_FCST5+7 _YTD aug09_AIN_PL_BS_2010_06" xfId="483" xr:uid="{00000000-0005-0000-0000-0000E2010000}"/>
    <cellStyle name="_Copy of EBITDA by BU_FCST5+7 _YTD aug09_AIN_PL_BS_2010_06 2" xfId="484" xr:uid="{00000000-0005-0000-0000-0000E3010000}"/>
    <cellStyle name="_Copy of MW SRAXX Spare part Oct 08" xfId="485" xr:uid="{00000000-0005-0000-0000-0000E4010000}"/>
    <cellStyle name="_Copy of MW SRAXX Spare part Oct 08 2" xfId="486" xr:uid="{00000000-0005-0000-0000-0000E5010000}"/>
    <cellStyle name="_Data Network_Send" xfId="487" xr:uid="{00000000-0005-0000-0000-0000E6010000}"/>
    <cellStyle name="_Data Network_Send_AIN_PL_BS_2010_06" xfId="488" xr:uid="{00000000-0005-0000-0000-0000E7010000}"/>
    <cellStyle name="_Data Network_Send_ITO for FN - 28 Oct" xfId="489" xr:uid="{00000000-0005-0000-0000-0000E8010000}"/>
    <cellStyle name="_detail" xfId="490" xr:uid="{00000000-0005-0000-0000-0000E9010000}"/>
    <cellStyle name="_FC Sub BB 2011_Update" xfId="491" xr:uid="{00000000-0005-0000-0000-0000EA010000}"/>
    <cellStyle name="_FC Sub BB 2011_Update 2" xfId="492" xr:uid="{00000000-0005-0000-0000-0000EB010000}"/>
    <cellStyle name="_FC Sub BB 2011_Update_2011 ADC STATEMENT" xfId="493" xr:uid="{00000000-0005-0000-0000-0000EC010000}"/>
    <cellStyle name="_Final AR ratio-BCC" xfId="494" xr:uid="{00000000-0005-0000-0000-0000ED010000}"/>
    <cellStyle name="_Final AR ratio-BCC 2" xfId="3502" xr:uid="{4D2C5733-3C97-4B30-A12B-4220878BE72E}"/>
    <cellStyle name="_Finance" xfId="495" xr:uid="{00000000-0005-0000-0000-0000EE010000}"/>
    <cellStyle name="_Finance_$Template budget (Buddy) 2011" xfId="496" xr:uid="{00000000-0005-0000-0000-0000EF010000}"/>
    <cellStyle name="_Finance_$Template budget 2011_Revise" xfId="497" xr:uid="{00000000-0005-0000-0000-0000F0010000}"/>
    <cellStyle name="_Finance_$Template budget 2011_Revise 2" xfId="498" xr:uid="{00000000-0005-0000-0000-0000F1010000}"/>
    <cellStyle name="_Finance_$Template budget 2011_Revise_2011 ADC STATEMENT" xfId="499" xr:uid="{00000000-0005-0000-0000-0000F2010000}"/>
    <cellStyle name="_Finance_2010 ADC Rolling forecast 6+6 (10-7-10).1" xfId="500" xr:uid="{00000000-0005-0000-0000-0000F3010000}"/>
    <cellStyle name="_Finance_2010 ADC Rolling forecast 6+6 (10-7-10).1 2" xfId="501" xr:uid="{00000000-0005-0000-0000-0000F4010000}"/>
    <cellStyle name="_Finance_2010 ADC Rolling forecast 6+6 (10-7-10).1_2011 ADC STATEMENT" xfId="502" xr:uid="{00000000-0005-0000-0000-0000F5010000}"/>
    <cellStyle name="_Finance_2010-Cash Flow09" xfId="503" xr:uid="{00000000-0005-0000-0000-0000F6010000}"/>
    <cellStyle name="_Finance_2010-Cash Flow09 2" xfId="504" xr:uid="{00000000-0005-0000-0000-0000F7010000}"/>
    <cellStyle name="_Finance_2010-Cash Flow09_2011 ADC STATEMENT" xfId="505" xr:uid="{00000000-0005-0000-0000-0000F8010000}"/>
    <cellStyle name="_Finance_Inventory" xfId="506" xr:uid="{00000000-0005-0000-0000-0000F9010000}"/>
    <cellStyle name="_Finance_Inventory 2" xfId="507" xr:uid="{00000000-0005-0000-0000-0000FA010000}"/>
    <cellStyle name="_Finance_Inventory_2011 ADC STATEMENT" xfId="508" xr:uid="{00000000-0005-0000-0000-0000FB010000}"/>
    <cellStyle name="_Finance_Template budget 2011_12100" xfId="509" xr:uid="{00000000-0005-0000-0000-0000FC010000}"/>
    <cellStyle name="_Finance_Template budget 2011_12100 2" xfId="510" xr:uid="{00000000-0005-0000-0000-0000FD010000}"/>
    <cellStyle name="_Finance_Template budget 2011_12100_2011 ADC STATEMENT" xfId="511" xr:uid="{00000000-0005-0000-0000-0000FE010000}"/>
    <cellStyle name="_GL" xfId="512" xr:uid="{00000000-0005-0000-0000-0000FF010000}"/>
    <cellStyle name="_GL_$Template budget (Buddy) 2011" xfId="513" xr:uid="{00000000-0005-0000-0000-000000020000}"/>
    <cellStyle name="_GL_$Template budget (Buddy) 2011 2" xfId="514" xr:uid="{00000000-0005-0000-0000-000001020000}"/>
    <cellStyle name="_GL_$Template budget (Buddy) 2011_2011 ADC STATEMENT" xfId="515" xr:uid="{00000000-0005-0000-0000-000002020000}"/>
    <cellStyle name="_GL_$Template budget (Buddy) 2011_2011 ADC STATEMENT_ADC_LEAD-Q4 '11" xfId="516" xr:uid="{00000000-0005-0000-0000-000003020000}"/>
    <cellStyle name="_GL_$Template budget (Buddy) 2011_ADC_LEAD-Q4 '11" xfId="517" xr:uid="{00000000-0005-0000-0000-000004020000}"/>
    <cellStyle name="_GL_$Template budget 2011_Revise" xfId="518" xr:uid="{00000000-0005-0000-0000-000005020000}"/>
    <cellStyle name="_GL_$Template budget 2011_Revise 2" xfId="519" xr:uid="{00000000-0005-0000-0000-000006020000}"/>
    <cellStyle name="_GL_$Template budget 2011_Revise_2011 ADC STATEMENT" xfId="520" xr:uid="{00000000-0005-0000-0000-000007020000}"/>
    <cellStyle name="_GL_$Template budget 2011_Revise_2011 ADC STATEMENT_ADC_LEAD-Q4 '11" xfId="521" xr:uid="{00000000-0005-0000-0000-000008020000}"/>
    <cellStyle name="_GL_$Template budget 2011_Revise_ADC_LEAD-Q4 '11" xfId="522" xr:uid="{00000000-0005-0000-0000-000009020000}"/>
    <cellStyle name="_GL_2010 ADC Rolling forecast 6+6 (10-7-10).1" xfId="523" xr:uid="{00000000-0005-0000-0000-00000A020000}"/>
    <cellStyle name="_GL_2010 ADC Rolling forecast 6+6 (10-7-10).1 2" xfId="524" xr:uid="{00000000-0005-0000-0000-00000B020000}"/>
    <cellStyle name="_GL_2010 ADC Rolling forecast 6+6 (10-7-10).1_2011 ADC STATEMENT" xfId="525" xr:uid="{00000000-0005-0000-0000-00000C020000}"/>
    <cellStyle name="_GL_2010 ADC Rolling forecast 6+6 (10-7-10).1_2011 ADC STATEMENT_ADC_LEAD-Q4 '11" xfId="526" xr:uid="{00000000-0005-0000-0000-00000D020000}"/>
    <cellStyle name="_GL_2010 ADC Rolling forecast 6+6 (10-7-10).1_ADC_LEAD-Q4 '11" xfId="527" xr:uid="{00000000-0005-0000-0000-00000E020000}"/>
    <cellStyle name="_GL_2010-Cash Flow09" xfId="528" xr:uid="{00000000-0005-0000-0000-00000F020000}"/>
    <cellStyle name="_GL_2010-Cash Flow09 2" xfId="529" xr:uid="{00000000-0005-0000-0000-000010020000}"/>
    <cellStyle name="_GL_2010-Cash Flow09_2011 ADC STATEMENT" xfId="530" xr:uid="{00000000-0005-0000-0000-000011020000}"/>
    <cellStyle name="_GL_2010-Cash Flow09_2011 ADC STATEMENT_ADC_LEAD-Q4 '11" xfId="531" xr:uid="{00000000-0005-0000-0000-000012020000}"/>
    <cellStyle name="_GL_2010-Cash Flow09_ADC_LEAD-Q4 '11" xfId="532" xr:uid="{00000000-0005-0000-0000-000013020000}"/>
    <cellStyle name="_GL_ADC_LEAD-Q4 '11" xfId="533" xr:uid="{00000000-0005-0000-0000-000014020000}"/>
    <cellStyle name="_GL_Eng-Corp_IDC_Budget-280909(14.30)" xfId="534" xr:uid="{00000000-0005-0000-0000-000015020000}"/>
    <cellStyle name="_GL_Eng-Corp_IDC_Budget-280909(14.30)_ADC_LEAD-Q4 '11" xfId="535" xr:uid="{00000000-0005-0000-0000-000016020000}"/>
    <cellStyle name="_GL_Eng-Corp_IDC_Budget-280909(14.30)_Inventory" xfId="536" xr:uid="{00000000-0005-0000-0000-000017020000}"/>
    <cellStyle name="_GL_Eng-Corp_IDC_Budget-280909(14.30)_Inventory_ADC_LEAD-Q4 '11" xfId="537" xr:uid="{00000000-0005-0000-0000-000018020000}"/>
    <cellStyle name="_GL_Eng-Corp_IDC_Budget-280909(14.30)_Template budget น้อง 2011" xfId="538" xr:uid="{00000000-0005-0000-0000-000019020000}"/>
    <cellStyle name="_GL_Eng-Corp_IDC_Budget-280909(14.30)_Template budget น้อง 2011_ADC_LEAD-Q4 '11" xfId="539" xr:uid="{00000000-0005-0000-0000-00001A020000}"/>
    <cellStyle name="_GL_Template budget 2011_12100" xfId="540" xr:uid="{00000000-0005-0000-0000-00001B020000}"/>
    <cellStyle name="_GL_Template budget 2011_12100 2" xfId="541" xr:uid="{00000000-0005-0000-0000-00001C020000}"/>
    <cellStyle name="_GL_Template budget 2011_12100_2011 ADC STATEMENT" xfId="542" xr:uid="{00000000-0005-0000-0000-00001D020000}"/>
    <cellStyle name="_GL_Template budget 2011_12100_2011 ADC STATEMENT_ADC_LEAD-Q4 '11" xfId="543" xr:uid="{00000000-0005-0000-0000-00001E020000}"/>
    <cellStyle name="_GL_Template budget 2011_12100_ADC_LEAD-Q4 '11" xfId="544" xr:uid="{00000000-0005-0000-0000-00001F020000}"/>
    <cellStyle name="_Improve Action Node Reliability Sum" xfId="545" xr:uid="{00000000-0005-0000-0000-000020020000}"/>
    <cellStyle name="_Improve Action Node Reliability Sum_AIN_PL_BS_2010_06" xfId="546" xr:uid="{00000000-0005-0000-0000-000021020000}"/>
    <cellStyle name="_Improve Action Node Reliability Sum_ITO for FN - 28 Oct" xfId="547" xr:uid="{00000000-0005-0000-0000-000022020000}"/>
    <cellStyle name="_Ind.xls" xfId="548" xr:uid="{00000000-0005-0000-0000-000023020000}"/>
    <cellStyle name="_Kluber interim by Nat" xfId="549" xr:uid="{00000000-0005-0000-0000-000024020000}"/>
    <cellStyle name="_Kluber interim by Nat_AYUDHYA lease" xfId="550" xr:uid="{00000000-0005-0000-0000-000025020000}"/>
    <cellStyle name="_Kluber interim by Nat_AYUDHYA lease Q3.10" xfId="551" xr:uid="{00000000-0005-0000-0000-000026020000}"/>
    <cellStyle name="_Kluber interim by Nat_AYUDHYA lease Q4.10" xfId="552" xr:uid="{00000000-0005-0000-0000-000027020000}"/>
    <cellStyle name="_Kluber interim by Nat_leasing AYUDHYA" xfId="553" xr:uid="{00000000-0005-0000-0000-000028020000}"/>
    <cellStyle name="_Kluber interim by Nat_MMT AYUDHYA lease Q3" xfId="554" xr:uid="{00000000-0005-0000-0000-000029020000}"/>
    <cellStyle name="_KPI All" xfId="555" xr:uid="{00000000-0005-0000-0000-00002A020000}"/>
    <cellStyle name="_KPI All_pym" xfId="556" xr:uid="{00000000-0005-0000-0000-00002B020000}"/>
    <cellStyle name="_KPI Recurring On Progress_Apr" xfId="557" xr:uid="{00000000-0005-0000-0000-00002C020000}"/>
    <cellStyle name="_KPI Recurring On Progress_Apr_pym" xfId="558" xr:uid="{00000000-0005-0000-0000-00002D020000}"/>
    <cellStyle name="_Lead Seiko" xfId="559" xr:uid="{00000000-0005-0000-0000-00002E020000}"/>
    <cellStyle name="_Lead Seiko 2" xfId="3503" xr:uid="{A53560E3-9C11-4E0D-BF03-CBD3D3472BDD}"/>
    <cellStyle name="_LTX-DEC05" xfId="560" xr:uid="{00000000-0005-0000-0000-00002F020000}"/>
    <cellStyle name="_MATAQ2'05" xfId="561" xr:uid="{00000000-0005-0000-0000-000030020000}"/>
    <cellStyle name="_MATAQ2'05 2" xfId="3504" xr:uid="{31B26299-0989-4390-B156-4508F75975F5}"/>
    <cellStyle name="_Opex2009" xfId="562" xr:uid="{00000000-0005-0000-0000-000031020000}"/>
    <cellStyle name="_Opex2009_AIN_PL_BS_2010_06" xfId="563" xr:uid="{00000000-0005-0000-0000-000032020000}"/>
    <cellStyle name="_PCC_Q2'05" xfId="564" xr:uid="{00000000-0005-0000-0000-000033020000}"/>
    <cellStyle name="_PCC_Q'3 05-Tal" xfId="565" xr:uid="{00000000-0005-0000-0000-000034020000}"/>
    <cellStyle name="_PCC_Q'3 05-Tal 2" xfId="3505" xr:uid="{71E7B397-5342-4BF2-93B8-10BBB5A90EC7}"/>
    <cellStyle name="_PCC-Tal" xfId="566" xr:uid="{00000000-0005-0000-0000-000035020000}"/>
    <cellStyle name="_PCC-Tal 2" xfId="3506" xr:uid="{F1219F2E-55C7-44DA-A037-F72992F32389}"/>
    <cellStyle name="_Q2'05-Jeab" xfId="567" xr:uid="{00000000-0005-0000-0000-000036020000}"/>
    <cellStyle name="_Reduct SGA 2009" xfId="568" xr:uid="{00000000-0005-0000-0000-000037020000}"/>
    <cellStyle name="_Reduct SGA 2009_AIN_PL_BS_2010_06" xfId="569" xr:uid="{00000000-0005-0000-0000-000038020000}"/>
    <cellStyle name="_Regional OPEX 2009 (2) (3)" xfId="570" xr:uid="{00000000-0005-0000-0000-000039020000}"/>
    <cellStyle name="_Regional OPEX 2009 (2) (3)_AIN_PL_BS_2010_06" xfId="571" xr:uid="{00000000-0005-0000-0000-00003A020000}"/>
    <cellStyle name="_Report Region South - February 2009 " xfId="572" xr:uid="{00000000-0005-0000-0000-00003B020000}"/>
    <cellStyle name="_Report Region South - February 2009  2" xfId="573" xr:uid="{00000000-0005-0000-0000-00003C020000}"/>
    <cellStyle name="_Report Region South - February 2009 _AIN_PL_BS_2010_06" xfId="574" xr:uid="{00000000-0005-0000-0000-00003D020000}"/>
    <cellStyle name="_Report Region South - February 2009 _AIN_PL_BS_2010_06 2" xfId="575" xr:uid="{00000000-0005-0000-0000-00003E020000}"/>
    <cellStyle name="_Roche Thailand 2005-1" xfId="576" xr:uid="{00000000-0005-0000-0000-00003F020000}"/>
    <cellStyle name="_Roche Thailand 2005-1 2" xfId="3507" xr:uid="{E44BB68C-5073-43E0-9624-C1EAD1D23569}"/>
    <cellStyle name="_ROS_KPI_Update 29.04.09" xfId="577" xr:uid="{00000000-0005-0000-0000-000040020000}"/>
    <cellStyle name="_ROS_KPI_Update 29.04.09 2" xfId="578" xr:uid="{00000000-0005-0000-0000-000041020000}"/>
    <cellStyle name="_ROS_KPI_Update 29.04.09_AIN_PL_BS_2010_06" xfId="579" xr:uid="{00000000-0005-0000-0000-000042020000}"/>
    <cellStyle name="_ROS_KPI_Update 29.04.09_AIN_PL_BS_2010_06 2" xfId="580" xr:uid="{00000000-0005-0000-0000-000043020000}"/>
    <cellStyle name="_ROS_Update 01.04.09" xfId="581" xr:uid="{00000000-0005-0000-0000-000044020000}"/>
    <cellStyle name="_ROS_Update 01.04.09_AIN_PL_BS_2010_06" xfId="582" xr:uid="{00000000-0005-0000-0000-000045020000}"/>
    <cellStyle name="_ROS_Update 14.01.09" xfId="583" xr:uid="{00000000-0005-0000-0000-000046020000}"/>
    <cellStyle name="_ROS_Update 14.01.09_AIN_PL_BS_2010_06" xfId="584" xr:uid="{00000000-0005-0000-0000-000047020000}"/>
    <cellStyle name="_salary reconcile-sima" xfId="585" xr:uid="{00000000-0005-0000-0000-000048020000}"/>
    <cellStyle name="_salary reconcile-sima 2" xfId="3508" xr:uid="{5BE6039F-29B8-45F9-A419-203FBCE01D18}"/>
    <cellStyle name="_SBN CAPEX PO Outstanding as of May 09" xfId="586" xr:uid="{00000000-0005-0000-0000-000049020000}"/>
    <cellStyle name="_SBN Financial Model_2009_5+7_rev" xfId="587" xr:uid="{00000000-0005-0000-0000-00004A020000}"/>
    <cellStyle name="_Seiko 07 31 06" xfId="588" xr:uid="{00000000-0005-0000-0000-00004B020000}"/>
    <cellStyle name="_SG&amp;A_BY COST CENTER" xfId="589" xr:uid="{00000000-0005-0000-0000-00004C020000}"/>
    <cellStyle name="_SG&amp;A_BY COST CENTER 2" xfId="590" xr:uid="{00000000-0005-0000-0000-00004D020000}"/>
    <cellStyle name="_SG&amp;A_BY COST CENTER_AIN_PL_BS_2010_06" xfId="591" xr:uid="{00000000-0005-0000-0000-00004E020000}"/>
    <cellStyle name="_SG&amp;A_BY COST CENTER_AIN_PL_BS_2010_06 2" xfId="592" xr:uid="{00000000-0005-0000-0000-00004F020000}"/>
    <cellStyle name="_SGA  2009  " xfId="593" xr:uid="{00000000-0005-0000-0000-000050020000}"/>
    <cellStyle name="_SGA  2009  _AIN_PL_BS_2010_06" xfId="594" xr:uid="{00000000-0005-0000-0000-000051020000}"/>
    <cellStyle name="_Showa-2004-Test" xfId="595" xr:uid="{00000000-0005-0000-0000-000052020000}"/>
    <cellStyle name="_Sima Top Q2'07" xfId="596" xr:uid="{00000000-0005-0000-0000-000053020000}"/>
    <cellStyle name="_SimaTech-Dec05" xfId="597" xr:uid="{00000000-0005-0000-0000-000054020000}"/>
    <cellStyle name="_Template for CAPEX_2011 7 Oct 10 (2)" xfId="598" xr:uid="{00000000-0005-0000-0000-000055020000}"/>
    <cellStyle name="_Template for CAPEX_2011 7 Oct 10 (2)_AIN OPEX 2011" xfId="599" xr:uid="{00000000-0005-0000-0000-000056020000}"/>
    <cellStyle name="_Template for CAPEX_2011 7 Oct 10 (2)_ITO for FN - 28 Oct" xfId="600" xr:uid="{00000000-0005-0000-0000-000057020000}"/>
    <cellStyle name="_Template_August2010" xfId="601" xr:uid="{00000000-0005-0000-0000-000058020000}"/>
    <cellStyle name="_Template_August2010_AIN OPEX 2011" xfId="602" xr:uid="{00000000-0005-0000-0000-000059020000}"/>
    <cellStyle name="_Template_August2010_ITO for FN - 28 Oct" xfId="603" xr:uid="{00000000-0005-0000-0000-00005A020000}"/>
    <cellStyle name="_test purchase-Mega" xfId="604" xr:uid="{00000000-0005-0000-0000-00005B020000}"/>
    <cellStyle name="_test purchase-Mega 2" xfId="3509" xr:uid="{A49E63BC-48FD-46DF-B325-12FD7FDE6868}"/>
    <cellStyle name="_Test sales-Kluber" xfId="605" xr:uid="{00000000-0005-0000-0000-00005C020000}"/>
    <cellStyle name="_Test sales-Kluber_AYUDHYA lease" xfId="606" xr:uid="{00000000-0005-0000-0000-00005D020000}"/>
    <cellStyle name="_Test sales-Kluber_AYUDHYA lease Q3.10" xfId="607" xr:uid="{00000000-0005-0000-0000-00005E020000}"/>
    <cellStyle name="_Test sales-Kluber_AYUDHYA lease Q4.10" xfId="608" xr:uid="{00000000-0005-0000-0000-00005F020000}"/>
    <cellStyle name="_Test sales-Kluber_leasing AYUDHYA" xfId="609" xr:uid="{00000000-0005-0000-0000-000060020000}"/>
    <cellStyle name="_Test sales-Kluber_MMT AYUDHYA lease Q3" xfId="610" xr:uid="{00000000-0005-0000-0000-000061020000}"/>
    <cellStyle name="_Thai Semcon_Top_Midyear_06" xfId="611" xr:uid="{00000000-0005-0000-0000-000062020000}"/>
    <cellStyle name="_Thai Semcon_Top_Midyear_06_AYUDHYA lease" xfId="612" xr:uid="{00000000-0005-0000-0000-000063020000}"/>
    <cellStyle name="_Thai Semcon_Top_Midyear_06_AYUDHYA lease Q3.10" xfId="613" xr:uid="{00000000-0005-0000-0000-000064020000}"/>
    <cellStyle name="_Thai Semcon_Top_Midyear_06_AYUDHYA lease Q4.10" xfId="614" xr:uid="{00000000-0005-0000-0000-000065020000}"/>
    <cellStyle name="_Thai Semcon_Top_Midyear_06_leasing AYUDHYA" xfId="615" xr:uid="{00000000-0005-0000-0000-000066020000}"/>
    <cellStyle name="_Thai Semcon_Top_Midyear_06_MMT AYUDHYA lease Q3" xfId="616" xr:uid="{00000000-0005-0000-0000-000067020000}"/>
    <cellStyle name="_Top Yamasei 31 Dec 06 Additional" xfId="617" xr:uid="{00000000-0005-0000-0000-000068020000}"/>
    <cellStyle name="_Top Yamasei 31 Dec 06 Additional_AYUDHYA lease" xfId="618" xr:uid="{00000000-0005-0000-0000-000069020000}"/>
    <cellStyle name="_Top Yamasei 31 Dec 06 Additional_AYUDHYA lease Q3.10" xfId="619" xr:uid="{00000000-0005-0000-0000-00006A020000}"/>
    <cellStyle name="_Top Yamasei 31 Dec 06 Additional_AYUDHYA lease Q4.10" xfId="620" xr:uid="{00000000-0005-0000-0000-00006B020000}"/>
    <cellStyle name="_Top Yamasei 31 Dec 06 Additional_leasing AYUDHYA" xfId="621" xr:uid="{00000000-0005-0000-0000-00006C020000}"/>
    <cellStyle name="_Top Yamasei 31 Dec 06 Additional_MMT AYUDHYA lease Q3" xfId="622" xr:uid="{00000000-0005-0000-0000-00006D020000}"/>
    <cellStyle name="_TOP_KLUBER" xfId="623" xr:uid="{00000000-0005-0000-0000-00006E020000}"/>
    <cellStyle name="_TOP_KLUBER 2" xfId="3510" xr:uid="{7D7E9314-0731-4D07-8C25-9E01F2D55205}"/>
    <cellStyle name="_TO-S COST 062008 HF'08" xfId="624" xr:uid="{00000000-0005-0000-0000-00006F020000}"/>
    <cellStyle name="_TO-S COST 062008 HF'08 2" xfId="625" xr:uid="{00000000-0005-0000-0000-000070020000}"/>
    <cellStyle name="_TO-S COST 062008 HF'08_AIN_PL_BS_2010_06" xfId="626" xr:uid="{00000000-0005-0000-0000-000071020000}"/>
    <cellStyle name="_TO-S COST 062008 HF'08_AIN_PL_BS_2010_06 2" xfId="627" xr:uid="{00000000-0005-0000-0000-000072020000}"/>
    <cellStyle name="_TO-S COST 2009_v1" xfId="628" xr:uid="{00000000-0005-0000-0000-000073020000}"/>
    <cellStyle name="_TO-S COST 2009_v1 2" xfId="629" xr:uid="{00000000-0005-0000-0000-000074020000}"/>
    <cellStyle name="_TO-S COST 2009_v1_AIN_PL_BS_2010_06" xfId="630" xr:uid="{00000000-0005-0000-0000-000075020000}"/>
    <cellStyle name="_TO-S COST 2009_v1_AIN_PL_BS_2010_06 2" xfId="631" xr:uid="{00000000-0005-0000-0000-000076020000}"/>
    <cellStyle name="_TO-S COST 2009_v1_ITO for FN - 28 Oct" xfId="632" xr:uid="{00000000-0005-0000-0000-000077020000}"/>
    <cellStyle name="_TO-S COST 2009_v1_ITO for FN - 28 Oct 2" xfId="633" xr:uid="{00000000-0005-0000-0000-000078020000}"/>
    <cellStyle name="_TO-S COST 2009_v5" xfId="634" xr:uid="{00000000-0005-0000-0000-000079020000}"/>
    <cellStyle name="_TO-S COST 2009_v5 2" xfId="635" xr:uid="{00000000-0005-0000-0000-00007A020000}"/>
    <cellStyle name="_TO-S COST 2009_v5_AIN_PL_BS_2010_06" xfId="636" xr:uid="{00000000-0005-0000-0000-00007B020000}"/>
    <cellStyle name="_TO-S COST 2009_v5_AIN_PL_BS_2010_06 2" xfId="637" xr:uid="{00000000-0005-0000-0000-00007C020000}"/>
    <cellStyle name="_Total" xfId="638" xr:uid="{00000000-0005-0000-0000-00007D020000}"/>
    <cellStyle name="_Total 2" xfId="639" xr:uid="{00000000-0005-0000-0000-00007E020000}"/>
    <cellStyle name="_Total_AIN OPEX 2011" xfId="640" xr:uid="{00000000-0005-0000-0000-00007F020000}"/>
    <cellStyle name="_Total_AIN OPEX 2011 2" xfId="641" xr:uid="{00000000-0005-0000-0000-000080020000}"/>
    <cellStyle name="_Total_ITO for FN - 28 Oct" xfId="642" xr:uid="{00000000-0005-0000-0000-000081020000}"/>
    <cellStyle name="_Total_ITO for FN - 28 Oct 2" xfId="643" xr:uid="{00000000-0005-0000-0000-000082020000}"/>
    <cellStyle name="_Update 07 01 2009 Sum SGA  2009  by Cost Center ROS -จากAAM-S ส่งให้แต่ละ CC" xfId="644" xr:uid="{00000000-0005-0000-0000-000083020000}"/>
    <cellStyle name="_Update 07 01 2009 Sum SGA  2009  by Cost Center ROS -จากAAM-S ส่งให้แต่ละ CC_AIN_PL_BS_2010_06" xfId="645" xr:uid="{00000000-0005-0000-0000-000084020000}"/>
    <cellStyle name="_V1" xfId="646" xr:uid="{00000000-0005-0000-0000-000085020000}"/>
    <cellStyle name="_Worksheet in cost from LM" xfId="647" xr:uid="{00000000-0005-0000-0000-000086020000}"/>
    <cellStyle name="_Worksheet in cost from LM_AIN_PL_BS_2010_06" xfId="648" xr:uid="{00000000-0005-0000-0000-000087020000}"/>
    <cellStyle name="_wp 12.31.05" xfId="649" xr:uid="{00000000-0005-0000-0000-000088020000}"/>
    <cellStyle name="_wp NI31.12.06-nan.new" xfId="650" xr:uid="{00000000-0005-0000-0000-000089020000}"/>
    <cellStyle name="_WP_2003new" xfId="651" xr:uid="{00000000-0005-0000-0000-00008A020000}"/>
    <cellStyle name="_wp_other assets_BCT" xfId="652" xr:uid="{00000000-0005-0000-0000-00008B020000}"/>
    <cellStyle name="_wp_other income_BQR" xfId="653" xr:uid="{00000000-0005-0000-0000-00008C020000}"/>
    <cellStyle name="_Yamasei - FA 07" xfId="654" xr:uid="{00000000-0005-0000-0000-00008D020000}"/>
    <cellStyle name="_Yamasei - FA 07_AYUDHYA lease" xfId="655" xr:uid="{00000000-0005-0000-0000-00008E020000}"/>
    <cellStyle name="_Yamasei - FA 07_AYUDHYA lease Q3.10" xfId="656" xr:uid="{00000000-0005-0000-0000-00008F020000}"/>
    <cellStyle name="_Yamasei - FA 07_AYUDHYA lease Q4.10" xfId="657" xr:uid="{00000000-0005-0000-0000-000090020000}"/>
    <cellStyle name="_Yamasei - FA 07_leasing AYUDHYA" xfId="658" xr:uid="{00000000-0005-0000-0000-000091020000}"/>
    <cellStyle name="_Yamasei - FA 07_MMT AYUDHYA lease Q3" xfId="659" xr:uid="{00000000-0005-0000-0000-000092020000}"/>
    <cellStyle name="_YE" xfId="660" xr:uid="{00000000-0005-0000-0000-000093020000}"/>
    <cellStyle name="_ZC" xfId="661" xr:uid="{00000000-0005-0000-0000-000094020000}"/>
    <cellStyle name="_ZC 2" xfId="3511" xr:uid="{240AC079-B319-47D0-91BA-F0932226F612}"/>
    <cellStyle name="_สูตรค้นหารหัสบัญชี" xfId="662" xr:uid="{00000000-0005-0000-0000-000095020000}"/>
    <cellStyle name="_สูตรค้นหารหัสบัญชี_$Template budget (Buddy) 2011" xfId="663" xr:uid="{00000000-0005-0000-0000-000096020000}"/>
    <cellStyle name="_สูตรค้นหารหัสบัญชี_$Template budget 2011_Revise" xfId="664" xr:uid="{00000000-0005-0000-0000-000097020000}"/>
    <cellStyle name="_สูตรค้นหารหัสบัญชี_$Template budget 2011_Revise 2" xfId="665" xr:uid="{00000000-0005-0000-0000-000098020000}"/>
    <cellStyle name="_สูตรค้นหารหัสบัญชี_$Template budget 2011_Revise_2011 ADC STATEMENT" xfId="666" xr:uid="{00000000-0005-0000-0000-000099020000}"/>
    <cellStyle name="_สูตรค้นหารหัสบัญชี_2010 ADC Rolling forecast 6+6 (10-7-10).1" xfId="667" xr:uid="{00000000-0005-0000-0000-00009A020000}"/>
    <cellStyle name="_สูตรค้นหารหัสบัญชี_2010 ADC Rolling forecast 6+6 (10-7-10).1 2" xfId="668" xr:uid="{00000000-0005-0000-0000-00009B020000}"/>
    <cellStyle name="_สูตรค้นหารหัสบัญชี_2010 ADC Rolling forecast 6+6 (10-7-10).1_2011 ADC STATEMENT" xfId="669" xr:uid="{00000000-0005-0000-0000-00009C020000}"/>
    <cellStyle name="_สูตรค้นหารหัสบัญชี_2010-Cash Flow09" xfId="670" xr:uid="{00000000-0005-0000-0000-00009D020000}"/>
    <cellStyle name="_สูตรค้นหารหัสบัญชี_2010-Cash Flow09 2" xfId="671" xr:uid="{00000000-0005-0000-0000-00009E020000}"/>
    <cellStyle name="_สูตรค้นหารหัสบัญชี_2010-Cash Flow09_2011 ADC STATEMENT" xfId="672" xr:uid="{00000000-0005-0000-0000-00009F020000}"/>
    <cellStyle name="_สูตรค้นหารหัสบัญชี_Inventory" xfId="673" xr:uid="{00000000-0005-0000-0000-0000A0020000}"/>
    <cellStyle name="_สูตรค้นหารหัสบัญชี_Inventory 2" xfId="674" xr:uid="{00000000-0005-0000-0000-0000A1020000}"/>
    <cellStyle name="_สูตรค้นหารหัสบัญชี_Inventory_2011 ADC STATEMENT" xfId="675" xr:uid="{00000000-0005-0000-0000-0000A2020000}"/>
    <cellStyle name="_สูตรค้นหารหัสบัญชี_Template budget 2011_12100" xfId="676" xr:uid="{00000000-0005-0000-0000-0000A3020000}"/>
    <cellStyle name="_สูตรค้นหารหัสบัญชี_Template budget 2011_12100 2" xfId="677" xr:uid="{00000000-0005-0000-0000-0000A4020000}"/>
    <cellStyle name="_สูตรค้นหารหัสบัญชี_Template budget 2011_12100_2011 ADC STATEMENT" xfId="678" xr:uid="{00000000-0005-0000-0000-0000A5020000}"/>
    <cellStyle name="’??? [0.00]_TMCA Spreadsheet(body)" xfId="679" xr:uid="{00000000-0005-0000-0000-0000A6020000}"/>
    <cellStyle name="’???_TMCA Spreadsheet(body)" xfId="680" xr:uid="{00000000-0005-0000-0000-0000A7020000}"/>
    <cellStyle name="•W?_TMCA Spreadsheet(body)" xfId="681" xr:uid="{00000000-0005-0000-0000-0000A8020000}"/>
    <cellStyle name="0,0_x000d__x000a_NA_x000d__x000a_" xfId="682" xr:uid="{00000000-0005-0000-0000-0000A9020000}"/>
    <cellStyle name="0,0_x000d__x000a_NA_x000d__x000a_ 2" xfId="683" xr:uid="{00000000-0005-0000-0000-0000AA020000}"/>
    <cellStyle name="0,0_x000d__x000a_NA_x000d__x000a_ 2 2" xfId="684" xr:uid="{00000000-0005-0000-0000-0000AB020000}"/>
    <cellStyle name="0,0_x000d__x000a_NA_x000d__x000a_ 2 3" xfId="685" xr:uid="{00000000-0005-0000-0000-0000AC020000}"/>
    <cellStyle name="0,0_x000d__x000a_NA_x000d__x000a_ 3" xfId="686" xr:uid="{00000000-0005-0000-0000-0000AD020000}"/>
    <cellStyle name="0,0_x000d__x000a_NA_x000d__x000a_ 3 2" xfId="687" xr:uid="{00000000-0005-0000-0000-0000AE020000}"/>
    <cellStyle name="0,0_x000d__x000a_NA_x000d__x000a_ 4" xfId="688" xr:uid="{00000000-0005-0000-0000-0000AF020000}"/>
    <cellStyle name="0,0_x000d__x000a_NA_x000d__x000a__ITO for FN - 28 Oct" xfId="689" xr:uid="{00000000-0005-0000-0000-0000B0020000}"/>
    <cellStyle name="2)" xfId="690" xr:uid="{00000000-0005-0000-0000-0000B1020000}"/>
    <cellStyle name="20% - Accent1 2" xfId="691" xr:uid="{00000000-0005-0000-0000-0000B2020000}"/>
    <cellStyle name="20% - Accent1 2 2" xfId="692" xr:uid="{00000000-0005-0000-0000-0000B3020000}"/>
    <cellStyle name="20% - Accent1 2 2 2" xfId="693" xr:uid="{00000000-0005-0000-0000-0000B4020000}"/>
    <cellStyle name="20% - Accent1 2 2 2 2" xfId="3513" xr:uid="{380DFAFD-BC8A-4454-BD49-6F4E9899940D}"/>
    <cellStyle name="20% - Accent1 2 2 3" xfId="694" xr:uid="{00000000-0005-0000-0000-0000B5020000}"/>
    <cellStyle name="20% - Accent1 2 2 4" xfId="3512" xr:uid="{133D5451-882A-4FAD-890B-BA27895BE628}"/>
    <cellStyle name="20% - Accent1 2 3" xfId="695" xr:uid="{00000000-0005-0000-0000-0000B6020000}"/>
    <cellStyle name="20% - Accent1 2 3 2" xfId="696" xr:uid="{00000000-0005-0000-0000-0000B7020000}"/>
    <cellStyle name="20% - Accent1 2 3 2 2" xfId="3515" xr:uid="{861D954A-1CA6-4E28-B1FD-4B0C64D10F86}"/>
    <cellStyle name="20% - Accent1 2 3 3" xfId="3514" xr:uid="{10615E66-7F6A-4939-BC4D-EAD0FE895FBD}"/>
    <cellStyle name="20% - Accent1 2 4" xfId="697" xr:uid="{00000000-0005-0000-0000-0000B8020000}"/>
    <cellStyle name="20% - Accent1 2 4 2" xfId="3516" xr:uid="{C33235D2-4C9D-4D90-8C6D-3F42384DC81F}"/>
    <cellStyle name="20% - Accent1 2 5" xfId="698" xr:uid="{00000000-0005-0000-0000-0000B9020000}"/>
    <cellStyle name="20% - Accent1 2 6" xfId="699" xr:uid="{00000000-0005-0000-0000-0000BA020000}"/>
    <cellStyle name="20% - Accent1 2 6 2" xfId="3517" xr:uid="{E799E36D-BF7E-4828-B145-F713C0581ED4}"/>
    <cellStyle name="20% - Accent1 3" xfId="700" xr:uid="{00000000-0005-0000-0000-0000BB020000}"/>
    <cellStyle name="20% - Accent1 3 2" xfId="701" xr:uid="{00000000-0005-0000-0000-0000BC020000}"/>
    <cellStyle name="20% - Accent1 3 3" xfId="702" xr:uid="{00000000-0005-0000-0000-0000BD020000}"/>
    <cellStyle name="20% - Accent1 3 3 2" xfId="3519" xr:uid="{27E5D15B-284E-4A0A-9054-194F4BC33E7D}"/>
    <cellStyle name="20% - Accent1 3 4" xfId="703" xr:uid="{00000000-0005-0000-0000-0000BE020000}"/>
    <cellStyle name="20% - Accent1 3 4 2" xfId="3520" xr:uid="{235C99D2-B471-43CA-A901-BFC5C77B6308}"/>
    <cellStyle name="20% - Accent1 3 5" xfId="3518" xr:uid="{16414117-4B94-41C0-BFFF-02E895F7A1E4}"/>
    <cellStyle name="20% - Accent1 4" xfId="704" xr:uid="{00000000-0005-0000-0000-0000BF020000}"/>
    <cellStyle name="20% - Accent1 5" xfId="705" xr:uid="{00000000-0005-0000-0000-0000C0020000}"/>
    <cellStyle name="20% - Accent2 2" xfId="706" xr:uid="{00000000-0005-0000-0000-0000C1020000}"/>
    <cellStyle name="20% - Accent2 2 2" xfId="707" xr:uid="{00000000-0005-0000-0000-0000C2020000}"/>
    <cellStyle name="20% - Accent2 2 2 2" xfId="708" xr:uid="{00000000-0005-0000-0000-0000C3020000}"/>
    <cellStyle name="20% - Accent2 2 2 2 2" xfId="3522" xr:uid="{5899381C-5B78-4161-8C17-F5A2678E2C6E}"/>
    <cellStyle name="20% - Accent2 2 2 3" xfId="709" xr:uid="{00000000-0005-0000-0000-0000C4020000}"/>
    <cellStyle name="20% - Accent2 2 2 4" xfId="3521" xr:uid="{B14DB5CE-2B5A-4ED3-882A-64B80B74C364}"/>
    <cellStyle name="20% - Accent2 2 3" xfId="710" xr:uid="{00000000-0005-0000-0000-0000C5020000}"/>
    <cellStyle name="20% - Accent2 2 3 2" xfId="711" xr:uid="{00000000-0005-0000-0000-0000C6020000}"/>
    <cellStyle name="20% - Accent2 2 3 2 2" xfId="3524" xr:uid="{4524EFAF-CFA4-4DF5-8959-6FAFA0728D49}"/>
    <cellStyle name="20% - Accent2 2 3 3" xfId="3523" xr:uid="{2AE1B9A5-2C7A-4176-B9D2-9AF1F195627F}"/>
    <cellStyle name="20% - Accent2 2 4" xfId="712" xr:uid="{00000000-0005-0000-0000-0000C7020000}"/>
    <cellStyle name="20% - Accent2 2 4 2" xfId="3525" xr:uid="{D3185AF9-B650-4B6E-AA52-2D305EF2D07D}"/>
    <cellStyle name="20% - Accent2 2 5" xfId="713" xr:uid="{00000000-0005-0000-0000-0000C8020000}"/>
    <cellStyle name="20% - Accent2 2 6" xfId="714" xr:uid="{00000000-0005-0000-0000-0000C9020000}"/>
    <cellStyle name="20% - Accent2 2 6 2" xfId="3526" xr:uid="{74C61989-B225-4CD3-B287-DEED7CADB4BB}"/>
    <cellStyle name="20% - Accent2 3" xfId="715" xr:uid="{00000000-0005-0000-0000-0000CA020000}"/>
    <cellStyle name="20% - Accent2 3 2" xfId="716" xr:uid="{00000000-0005-0000-0000-0000CB020000}"/>
    <cellStyle name="20% - Accent2 3 3" xfId="717" xr:uid="{00000000-0005-0000-0000-0000CC020000}"/>
    <cellStyle name="20% - Accent2 3 3 2" xfId="3528" xr:uid="{9A8297A7-A612-4419-B890-8E4FD20710C1}"/>
    <cellStyle name="20% - Accent2 3 4" xfId="718" xr:uid="{00000000-0005-0000-0000-0000CD020000}"/>
    <cellStyle name="20% - Accent2 3 4 2" xfId="3529" xr:uid="{85BDFB4B-CDE3-4854-967D-EC6C8C49E929}"/>
    <cellStyle name="20% - Accent2 3 5" xfId="3527" xr:uid="{FAC0D8CC-92DB-4711-8173-2A3C6949A52A}"/>
    <cellStyle name="20% - Accent2 4" xfId="719" xr:uid="{00000000-0005-0000-0000-0000CE020000}"/>
    <cellStyle name="20% - Accent2 5" xfId="720" xr:uid="{00000000-0005-0000-0000-0000CF020000}"/>
    <cellStyle name="20% - Accent3 2" xfId="721" xr:uid="{00000000-0005-0000-0000-0000D0020000}"/>
    <cellStyle name="20% - Accent3 2 2" xfId="722" xr:uid="{00000000-0005-0000-0000-0000D1020000}"/>
    <cellStyle name="20% - Accent3 2 2 2" xfId="723" xr:uid="{00000000-0005-0000-0000-0000D2020000}"/>
    <cellStyle name="20% - Accent3 2 2 2 2" xfId="3531" xr:uid="{0902730C-1737-44D2-8BB2-F7ED9B723706}"/>
    <cellStyle name="20% - Accent3 2 2 3" xfId="724" xr:uid="{00000000-0005-0000-0000-0000D3020000}"/>
    <cellStyle name="20% - Accent3 2 2 4" xfId="3530" xr:uid="{A0560FBD-6C5D-4AA4-ABD5-9782CD7C276F}"/>
    <cellStyle name="20% - Accent3 2 3" xfId="725" xr:uid="{00000000-0005-0000-0000-0000D4020000}"/>
    <cellStyle name="20% - Accent3 2 3 2" xfId="726" xr:uid="{00000000-0005-0000-0000-0000D5020000}"/>
    <cellStyle name="20% - Accent3 2 3 2 2" xfId="3533" xr:uid="{7F2216BA-D781-493C-BD2B-99D74ACA6D0F}"/>
    <cellStyle name="20% - Accent3 2 3 3" xfId="3532" xr:uid="{4F8A52B8-C38C-4979-9BF5-BF999E4825E9}"/>
    <cellStyle name="20% - Accent3 2 4" xfId="727" xr:uid="{00000000-0005-0000-0000-0000D6020000}"/>
    <cellStyle name="20% - Accent3 2 4 2" xfId="3534" xr:uid="{191E4EA5-C268-4A86-AE65-863D47B35EB7}"/>
    <cellStyle name="20% - Accent3 2 5" xfId="728" xr:uid="{00000000-0005-0000-0000-0000D7020000}"/>
    <cellStyle name="20% - Accent3 2 6" xfId="729" xr:uid="{00000000-0005-0000-0000-0000D8020000}"/>
    <cellStyle name="20% - Accent3 2 6 2" xfId="3535" xr:uid="{EF968315-8655-417B-844A-B12A241D1C45}"/>
    <cellStyle name="20% - Accent3 3" xfId="730" xr:uid="{00000000-0005-0000-0000-0000D9020000}"/>
    <cellStyle name="20% - Accent3 3 2" xfId="731" xr:uid="{00000000-0005-0000-0000-0000DA020000}"/>
    <cellStyle name="20% - Accent3 3 3" xfId="732" xr:uid="{00000000-0005-0000-0000-0000DB020000}"/>
    <cellStyle name="20% - Accent3 3 3 2" xfId="3537" xr:uid="{38713672-2268-4465-BDAB-C4D73E54E242}"/>
    <cellStyle name="20% - Accent3 3 4" xfId="733" xr:uid="{00000000-0005-0000-0000-0000DC020000}"/>
    <cellStyle name="20% - Accent3 3 4 2" xfId="3538" xr:uid="{0480FF78-1E4C-4CA3-BBA3-D09FC77F08EC}"/>
    <cellStyle name="20% - Accent3 3 5" xfId="3536" xr:uid="{832D2E2D-9FDC-4081-9B71-B39EED09902B}"/>
    <cellStyle name="20% - Accent3 4" xfId="734" xr:uid="{00000000-0005-0000-0000-0000DD020000}"/>
    <cellStyle name="20% - Accent3 5" xfId="735" xr:uid="{00000000-0005-0000-0000-0000DE020000}"/>
    <cellStyle name="20% - Accent4 2" xfId="736" xr:uid="{00000000-0005-0000-0000-0000DF020000}"/>
    <cellStyle name="20% - Accent4 2 2" xfId="737" xr:uid="{00000000-0005-0000-0000-0000E0020000}"/>
    <cellStyle name="20% - Accent4 2 2 2" xfId="738" xr:uid="{00000000-0005-0000-0000-0000E1020000}"/>
    <cellStyle name="20% - Accent4 2 2 2 2" xfId="3540" xr:uid="{B4AAFFDD-0233-48EA-B8CC-72CAB23E4599}"/>
    <cellStyle name="20% - Accent4 2 2 3" xfId="739" xr:uid="{00000000-0005-0000-0000-0000E2020000}"/>
    <cellStyle name="20% - Accent4 2 2 4" xfId="3539" xr:uid="{06DD86B1-3F8D-45CB-8663-4BB439749626}"/>
    <cellStyle name="20% - Accent4 2 3" xfId="740" xr:uid="{00000000-0005-0000-0000-0000E3020000}"/>
    <cellStyle name="20% - Accent4 2 3 2" xfId="741" xr:uid="{00000000-0005-0000-0000-0000E4020000}"/>
    <cellStyle name="20% - Accent4 2 3 2 2" xfId="3542" xr:uid="{92D246C5-CFD6-4173-8F83-EBC7CAE76AB4}"/>
    <cellStyle name="20% - Accent4 2 3 3" xfId="3541" xr:uid="{92F43954-C120-45FA-9F41-29538E66876D}"/>
    <cellStyle name="20% - Accent4 2 4" xfId="742" xr:uid="{00000000-0005-0000-0000-0000E5020000}"/>
    <cellStyle name="20% - Accent4 2 4 2" xfId="3543" xr:uid="{506766F4-3123-451F-A7A1-2D755C1A0BE7}"/>
    <cellStyle name="20% - Accent4 2 5" xfId="743" xr:uid="{00000000-0005-0000-0000-0000E6020000}"/>
    <cellStyle name="20% - Accent4 2 6" xfId="744" xr:uid="{00000000-0005-0000-0000-0000E7020000}"/>
    <cellStyle name="20% - Accent4 2 6 2" xfId="3544" xr:uid="{CF8CA750-5805-463C-B56B-7D304BB91506}"/>
    <cellStyle name="20% - Accent4 3" xfId="745" xr:uid="{00000000-0005-0000-0000-0000E8020000}"/>
    <cellStyle name="20% - Accent4 3 2" xfId="746" xr:uid="{00000000-0005-0000-0000-0000E9020000}"/>
    <cellStyle name="20% - Accent4 3 3" xfId="747" xr:uid="{00000000-0005-0000-0000-0000EA020000}"/>
    <cellStyle name="20% - Accent4 3 3 2" xfId="3546" xr:uid="{B872B6B0-A8D4-454E-92FD-3D117A888384}"/>
    <cellStyle name="20% - Accent4 3 4" xfId="748" xr:uid="{00000000-0005-0000-0000-0000EB020000}"/>
    <cellStyle name="20% - Accent4 3 4 2" xfId="3547" xr:uid="{0DD749F9-7280-4B30-9A12-84B973FF5766}"/>
    <cellStyle name="20% - Accent4 3 5" xfId="3545" xr:uid="{D40AC907-C134-4446-9F8D-0369646C0C0F}"/>
    <cellStyle name="20% - Accent4 4" xfId="749" xr:uid="{00000000-0005-0000-0000-0000EC020000}"/>
    <cellStyle name="20% - Accent4 5" xfId="750" xr:uid="{00000000-0005-0000-0000-0000ED020000}"/>
    <cellStyle name="20% - Accent5 2" xfId="751" xr:uid="{00000000-0005-0000-0000-0000EE020000}"/>
    <cellStyle name="20% - Accent5 2 2" xfId="752" xr:uid="{00000000-0005-0000-0000-0000EF020000}"/>
    <cellStyle name="20% - Accent5 2 2 2" xfId="753" xr:uid="{00000000-0005-0000-0000-0000F0020000}"/>
    <cellStyle name="20% - Accent5 2 2 2 2" xfId="3549" xr:uid="{90DDF519-B0FC-42D2-90E1-FCA54805ABAB}"/>
    <cellStyle name="20% - Accent5 2 2 3" xfId="754" xr:uid="{00000000-0005-0000-0000-0000F1020000}"/>
    <cellStyle name="20% - Accent5 2 2 4" xfId="3548" xr:uid="{7F59990A-D73F-407B-9F05-E19143776A7B}"/>
    <cellStyle name="20% - Accent5 2 3" xfId="755" xr:uid="{00000000-0005-0000-0000-0000F2020000}"/>
    <cellStyle name="20% - Accent5 2 3 2" xfId="756" xr:uid="{00000000-0005-0000-0000-0000F3020000}"/>
    <cellStyle name="20% - Accent5 2 3 2 2" xfId="3551" xr:uid="{69BE9075-764B-4DB2-9E75-D04903273E3B}"/>
    <cellStyle name="20% - Accent5 2 3 3" xfId="3550" xr:uid="{2C25921E-F0A5-4928-8A6C-E471A71D4D8C}"/>
    <cellStyle name="20% - Accent5 2 4" xfId="757" xr:uid="{00000000-0005-0000-0000-0000F4020000}"/>
    <cellStyle name="20% - Accent5 2 4 2" xfId="3552" xr:uid="{FF12A56E-3A2B-41D2-8210-E972BCDA1EEB}"/>
    <cellStyle name="20% - Accent5 2 5" xfId="758" xr:uid="{00000000-0005-0000-0000-0000F5020000}"/>
    <cellStyle name="20% - Accent5 2 6" xfId="759" xr:uid="{00000000-0005-0000-0000-0000F6020000}"/>
    <cellStyle name="20% - Accent5 2 6 2" xfId="3553" xr:uid="{E2C075D3-B738-4E7C-BE22-502111F78EE3}"/>
    <cellStyle name="20% - Accent5 3" xfId="760" xr:uid="{00000000-0005-0000-0000-0000F7020000}"/>
    <cellStyle name="20% - Accent5 3 2" xfId="761" xr:uid="{00000000-0005-0000-0000-0000F8020000}"/>
    <cellStyle name="20% - Accent5 3 3" xfId="762" xr:uid="{00000000-0005-0000-0000-0000F9020000}"/>
    <cellStyle name="20% - Accent5 3 3 2" xfId="3555" xr:uid="{255C0F05-A2F0-4845-BD0E-D5E342E205C5}"/>
    <cellStyle name="20% - Accent5 3 4" xfId="763" xr:uid="{00000000-0005-0000-0000-0000FA020000}"/>
    <cellStyle name="20% - Accent5 3 4 2" xfId="3556" xr:uid="{24E9C6AA-35E9-466E-9CFD-2AD1F30E1B87}"/>
    <cellStyle name="20% - Accent5 3 5" xfId="3554" xr:uid="{EBF769AD-7D97-4F29-89D7-EDC469E8EE48}"/>
    <cellStyle name="20% - Accent5 4" xfId="764" xr:uid="{00000000-0005-0000-0000-0000FB020000}"/>
    <cellStyle name="20% - Accent5 5" xfId="765" xr:uid="{00000000-0005-0000-0000-0000FC020000}"/>
    <cellStyle name="20% - Accent6 2" xfId="766" xr:uid="{00000000-0005-0000-0000-0000FD020000}"/>
    <cellStyle name="20% - Accent6 2 2" xfId="767" xr:uid="{00000000-0005-0000-0000-0000FE020000}"/>
    <cellStyle name="20% - Accent6 2 2 2" xfId="768" xr:uid="{00000000-0005-0000-0000-0000FF020000}"/>
    <cellStyle name="20% - Accent6 2 2 2 2" xfId="3558" xr:uid="{15F474B2-2068-44D5-A016-E14C9DC03D46}"/>
    <cellStyle name="20% - Accent6 2 2 3" xfId="769" xr:uid="{00000000-0005-0000-0000-000000030000}"/>
    <cellStyle name="20% - Accent6 2 2 4" xfId="3557" xr:uid="{415D6969-A692-421E-9F4B-5C1DF19EAA2E}"/>
    <cellStyle name="20% - Accent6 2 3" xfId="770" xr:uid="{00000000-0005-0000-0000-000001030000}"/>
    <cellStyle name="20% - Accent6 2 3 2" xfId="771" xr:uid="{00000000-0005-0000-0000-000002030000}"/>
    <cellStyle name="20% - Accent6 2 3 2 2" xfId="3560" xr:uid="{E364FBE3-5453-4CBF-BF14-2DDA8FCFD9A6}"/>
    <cellStyle name="20% - Accent6 2 3 3" xfId="3559" xr:uid="{9931F135-D412-4FEF-8593-05FE4FEE81AD}"/>
    <cellStyle name="20% - Accent6 2 4" xfId="772" xr:uid="{00000000-0005-0000-0000-000003030000}"/>
    <cellStyle name="20% - Accent6 2 4 2" xfId="3561" xr:uid="{0EB1381E-6649-4656-8610-31B3C973BA03}"/>
    <cellStyle name="20% - Accent6 2 5" xfId="773" xr:uid="{00000000-0005-0000-0000-000004030000}"/>
    <cellStyle name="20% - Accent6 2 6" xfId="774" xr:uid="{00000000-0005-0000-0000-000005030000}"/>
    <cellStyle name="20% - Accent6 2 6 2" xfId="3562" xr:uid="{FA4F7B5D-9A9E-4196-9210-C84CF5ADE031}"/>
    <cellStyle name="20% - Accent6 3" xfId="775" xr:uid="{00000000-0005-0000-0000-000006030000}"/>
    <cellStyle name="20% - Accent6 3 2" xfId="776" xr:uid="{00000000-0005-0000-0000-000007030000}"/>
    <cellStyle name="20% - Accent6 3 3" xfId="777" xr:uid="{00000000-0005-0000-0000-000008030000}"/>
    <cellStyle name="20% - Accent6 3 3 2" xfId="3564" xr:uid="{8C1ECB7F-61BB-4F68-B05C-A689CB7D4B0B}"/>
    <cellStyle name="20% - Accent6 3 4" xfId="778" xr:uid="{00000000-0005-0000-0000-000009030000}"/>
    <cellStyle name="20% - Accent6 3 4 2" xfId="3565" xr:uid="{EB8C0B4C-AEFE-45A0-95F2-44D79308EF2D}"/>
    <cellStyle name="20% - Accent6 3 5" xfId="3563" xr:uid="{18F480F8-1FEC-44DD-8A74-BF5405FBB591}"/>
    <cellStyle name="20% - Accent6 4" xfId="779" xr:uid="{00000000-0005-0000-0000-00000A030000}"/>
    <cellStyle name="20% - Accent6 5" xfId="780" xr:uid="{00000000-0005-0000-0000-00000B030000}"/>
    <cellStyle name="20% - アクセント 1" xfId="781" xr:uid="{00000000-0005-0000-0000-00000C030000}"/>
    <cellStyle name="20% - アクセント 2" xfId="782" xr:uid="{00000000-0005-0000-0000-00000D030000}"/>
    <cellStyle name="20% - アクセント 3" xfId="783" xr:uid="{00000000-0005-0000-0000-00000E030000}"/>
    <cellStyle name="20% - アクセント 4" xfId="784" xr:uid="{00000000-0005-0000-0000-00000F030000}"/>
    <cellStyle name="20% - アクセント 5" xfId="785" xr:uid="{00000000-0005-0000-0000-000010030000}"/>
    <cellStyle name="20% - アクセント 6" xfId="786" xr:uid="{00000000-0005-0000-0000-000011030000}"/>
    <cellStyle name="20% - ส่วนที่ถูกเน้น1 2" xfId="787" xr:uid="{00000000-0005-0000-0000-000012030000}"/>
    <cellStyle name="20% - ส่วนที่ถูกเน้น2 2" xfId="788" xr:uid="{00000000-0005-0000-0000-000013030000}"/>
    <cellStyle name="20% - ส่วนที่ถูกเน้น3 2" xfId="789" xr:uid="{00000000-0005-0000-0000-000014030000}"/>
    <cellStyle name="20% - ส่วนที่ถูกเน้น4 2" xfId="790" xr:uid="{00000000-0005-0000-0000-000015030000}"/>
    <cellStyle name="20% - ส่วนที่ถูกเน้น5 2" xfId="791" xr:uid="{00000000-0005-0000-0000-000016030000}"/>
    <cellStyle name="20% - ส่วนที่ถูกเน้น6 2" xfId="792" xr:uid="{00000000-0005-0000-0000-000017030000}"/>
    <cellStyle name="20% - 强调文字颜色 1" xfId="793" xr:uid="{00000000-0005-0000-0000-000018030000}"/>
    <cellStyle name="20% - 强调文字颜色 2" xfId="794" xr:uid="{00000000-0005-0000-0000-000019030000}"/>
    <cellStyle name="20% - 强调文字颜色 3" xfId="795" xr:uid="{00000000-0005-0000-0000-00001A030000}"/>
    <cellStyle name="20% - 强调文字颜色 4" xfId="796" xr:uid="{00000000-0005-0000-0000-00001B030000}"/>
    <cellStyle name="20% - 强调文字颜色 5" xfId="797" xr:uid="{00000000-0005-0000-0000-00001C030000}"/>
    <cellStyle name="20% - 强调文字颜色 6" xfId="798" xr:uid="{00000000-0005-0000-0000-00001D030000}"/>
    <cellStyle name="2decimal" xfId="799" xr:uid="{00000000-0005-0000-0000-00001E030000}"/>
    <cellStyle name="40% - Accent1 2" xfId="800" xr:uid="{00000000-0005-0000-0000-00001F030000}"/>
    <cellStyle name="40% - Accent1 2 2" xfId="801" xr:uid="{00000000-0005-0000-0000-000020030000}"/>
    <cellStyle name="40% - Accent1 2 2 2" xfId="802" xr:uid="{00000000-0005-0000-0000-000021030000}"/>
    <cellStyle name="40% - Accent1 2 2 2 2" xfId="3567" xr:uid="{E0ECE7E2-FC14-4892-82D7-A61100051C58}"/>
    <cellStyle name="40% - Accent1 2 2 3" xfId="803" xr:uid="{00000000-0005-0000-0000-000022030000}"/>
    <cellStyle name="40% - Accent1 2 2 4" xfId="3566" xr:uid="{AA8D9DCA-6EF5-4584-865D-38C5C282C8A2}"/>
    <cellStyle name="40% - Accent1 2 3" xfId="804" xr:uid="{00000000-0005-0000-0000-000023030000}"/>
    <cellStyle name="40% - Accent1 2 3 2" xfId="805" xr:uid="{00000000-0005-0000-0000-000024030000}"/>
    <cellStyle name="40% - Accent1 2 3 2 2" xfId="3569" xr:uid="{1626C7D4-6B07-42DE-A353-F2E40DC18D40}"/>
    <cellStyle name="40% - Accent1 2 3 3" xfId="3568" xr:uid="{FE867A39-3D98-4421-A5B4-D1385BD11768}"/>
    <cellStyle name="40% - Accent1 2 4" xfId="806" xr:uid="{00000000-0005-0000-0000-000025030000}"/>
    <cellStyle name="40% - Accent1 2 4 2" xfId="3570" xr:uid="{145EC48F-1BF9-4566-9294-3D9F0BC46D33}"/>
    <cellStyle name="40% - Accent1 2 5" xfId="807" xr:uid="{00000000-0005-0000-0000-000026030000}"/>
    <cellStyle name="40% - Accent1 2 6" xfId="808" xr:uid="{00000000-0005-0000-0000-000027030000}"/>
    <cellStyle name="40% - Accent1 2 6 2" xfId="3571" xr:uid="{A7951BB1-A60D-468D-A336-D446D76C13EA}"/>
    <cellStyle name="40% - Accent1 3" xfId="809" xr:uid="{00000000-0005-0000-0000-000028030000}"/>
    <cellStyle name="40% - Accent1 3 2" xfId="810" xr:uid="{00000000-0005-0000-0000-000029030000}"/>
    <cellStyle name="40% - Accent1 3 3" xfId="811" xr:uid="{00000000-0005-0000-0000-00002A030000}"/>
    <cellStyle name="40% - Accent1 3 3 2" xfId="3573" xr:uid="{CD713888-8722-46F6-86E6-9FA16CA5FC46}"/>
    <cellStyle name="40% - Accent1 3 4" xfId="812" xr:uid="{00000000-0005-0000-0000-00002B030000}"/>
    <cellStyle name="40% - Accent1 3 4 2" xfId="3574" xr:uid="{9B93E0A4-4D52-4FEE-9F79-992DC50ADB59}"/>
    <cellStyle name="40% - Accent1 3 5" xfId="3572" xr:uid="{E891EEAC-3AD3-4A77-B971-C631E4451B27}"/>
    <cellStyle name="40% - Accent1 4" xfId="813" xr:uid="{00000000-0005-0000-0000-00002C030000}"/>
    <cellStyle name="40% - Accent1 5" xfId="814" xr:uid="{00000000-0005-0000-0000-00002D030000}"/>
    <cellStyle name="40% - Accent2 2" xfId="815" xr:uid="{00000000-0005-0000-0000-00002E030000}"/>
    <cellStyle name="40% - Accent2 2 2" xfId="816" xr:uid="{00000000-0005-0000-0000-00002F030000}"/>
    <cellStyle name="40% - Accent2 2 2 2" xfId="817" xr:uid="{00000000-0005-0000-0000-000030030000}"/>
    <cellStyle name="40% - Accent2 2 2 2 2" xfId="3576" xr:uid="{13908055-B2A6-4F93-ADF0-DB84710DF1EA}"/>
    <cellStyle name="40% - Accent2 2 2 3" xfId="818" xr:uid="{00000000-0005-0000-0000-000031030000}"/>
    <cellStyle name="40% - Accent2 2 2 4" xfId="3575" xr:uid="{6A1BE61E-0871-4F41-BE13-785D61BB8DAE}"/>
    <cellStyle name="40% - Accent2 2 3" xfId="819" xr:uid="{00000000-0005-0000-0000-000032030000}"/>
    <cellStyle name="40% - Accent2 2 3 2" xfId="820" xr:uid="{00000000-0005-0000-0000-000033030000}"/>
    <cellStyle name="40% - Accent2 2 3 2 2" xfId="3578" xr:uid="{B55F90C3-7140-4725-B46C-62462164D80D}"/>
    <cellStyle name="40% - Accent2 2 3 3" xfId="3577" xr:uid="{22873D1E-195B-4F8A-8B72-944CAD46E188}"/>
    <cellStyle name="40% - Accent2 2 4" xfId="821" xr:uid="{00000000-0005-0000-0000-000034030000}"/>
    <cellStyle name="40% - Accent2 2 4 2" xfId="3579" xr:uid="{619EFB4C-A895-492C-A35A-515FF9A20E9B}"/>
    <cellStyle name="40% - Accent2 2 5" xfId="822" xr:uid="{00000000-0005-0000-0000-000035030000}"/>
    <cellStyle name="40% - Accent2 2 6" xfId="823" xr:uid="{00000000-0005-0000-0000-000036030000}"/>
    <cellStyle name="40% - Accent2 2 6 2" xfId="3580" xr:uid="{1913D221-8E83-4365-8816-0D50AE709F04}"/>
    <cellStyle name="40% - Accent2 3" xfId="824" xr:uid="{00000000-0005-0000-0000-000037030000}"/>
    <cellStyle name="40% - Accent2 3 2" xfId="825" xr:uid="{00000000-0005-0000-0000-000038030000}"/>
    <cellStyle name="40% - Accent2 3 3" xfId="826" xr:uid="{00000000-0005-0000-0000-000039030000}"/>
    <cellStyle name="40% - Accent2 3 3 2" xfId="3582" xr:uid="{8455A17E-0611-4E26-BA98-52BCB0695037}"/>
    <cellStyle name="40% - Accent2 3 4" xfId="827" xr:uid="{00000000-0005-0000-0000-00003A030000}"/>
    <cellStyle name="40% - Accent2 3 4 2" xfId="3583" xr:uid="{4346C1D9-777C-45D7-B0D4-FF4CB291C8C5}"/>
    <cellStyle name="40% - Accent2 3 5" xfId="3581" xr:uid="{964F381A-F88A-4D81-B9AA-4DA2CF230519}"/>
    <cellStyle name="40% - Accent2 4" xfId="828" xr:uid="{00000000-0005-0000-0000-00003B030000}"/>
    <cellStyle name="40% - Accent2 5" xfId="829" xr:uid="{00000000-0005-0000-0000-00003C030000}"/>
    <cellStyle name="40% - Accent3 2" xfId="830" xr:uid="{00000000-0005-0000-0000-00003D030000}"/>
    <cellStyle name="40% - Accent3 2 2" xfId="831" xr:uid="{00000000-0005-0000-0000-00003E030000}"/>
    <cellStyle name="40% - Accent3 2 2 2" xfId="832" xr:uid="{00000000-0005-0000-0000-00003F030000}"/>
    <cellStyle name="40% - Accent3 2 2 2 2" xfId="3585" xr:uid="{A8DA28EE-01D8-416F-BB24-1D9E6AC57EBE}"/>
    <cellStyle name="40% - Accent3 2 2 3" xfId="833" xr:uid="{00000000-0005-0000-0000-000040030000}"/>
    <cellStyle name="40% - Accent3 2 2 4" xfId="3584" xr:uid="{B75935FC-5307-4EA7-9AE9-769B30E28629}"/>
    <cellStyle name="40% - Accent3 2 3" xfId="834" xr:uid="{00000000-0005-0000-0000-000041030000}"/>
    <cellStyle name="40% - Accent3 2 3 2" xfId="835" xr:uid="{00000000-0005-0000-0000-000042030000}"/>
    <cellStyle name="40% - Accent3 2 3 2 2" xfId="3587" xr:uid="{03554A38-6E4B-47E3-939A-C515770DE53D}"/>
    <cellStyle name="40% - Accent3 2 3 3" xfId="3586" xr:uid="{525AB528-638B-4BFC-906F-DB3C4A10609F}"/>
    <cellStyle name="40% - Accent3 2 4" xfId="836" xr:uid="{00000000-0005-0000-0000-000043030000}"/>
    <cellStyle name="40% - Accent3 2 4 2" xfId="3588" xr:uid="{16674162-95E9-4E15-A599-0C15EE48BE07}"/>
    <cellStyle name="40% - Accent3 2 5" xfId="837" xr:uid="{00000000-0005-0000-0000-000044030000}"/>
    <cellStyle name="40% - Accent3 2 6" xfId="838" xr:uid="{00000000-0005-0000-0000-000045030000}"/>
    <cellStyle name="40% - Accent3 2 6 2" xfId="3589" xr:uid="{4F0B7175-ACC8-4E76-BB21-07F7E9CB2D70}"/>
    <cellStyle name="40% - Accent3 3" xfId="839" xr:uid="{00000000-0005-0000-0000-000046030000}"/>
    <cellStyle name="40% - Accent3 3 2" xfId="840" xr:uid="{00000000-0005-0000-0000-000047030000}"/>
    <cellStyle name="40% - Accent3 3 3" xfId="841" xr:uid="{00000000-0005-0000-0000-000048030000}"/>
    <cellStyle name="40% - Accent3 3 3 2" xfId="3591" xr:uid="{FE0C1444-7C88-413D-A9EA-C3540C0438F6}"/>
    <cellStyle name="40% - Accent3 3 4" xfId="842" xr:uid="{00000000-0005-0000-0000-000049030000}"/>
    <cellStyle name="40% - Accent3 3 4 2" xfId="3592" xr:uid="{8B2F6A92-DF3C-4930-9530-B88748E13337}"/>
    <cellStyle name="40% - Accent3 3 5" xfId="3590" xr:uid="{F3B5C8ED-BB46-46FA-ADD2-5121AD29FFF2}"/>
    <cellStyle name="40% - Accent3 4" xfId="843" xr:uid="{00000000-0005-0000-0000-00004A030000}"/>
    <cellStyle name="40% - Accent3 5" xfId="844" xr:uid="{00000000-0005-0000-0000-00004B030000}"/>
    <cellStyle name="40% - Accent4 2" xfId="845" xr:uid="{00000000-0005-0000-0000-00004C030000}"/>
    <cellStyle name="40% - Accent4 2 2" xfId="846" xr:uid="{00000000-0005-0000-0000-00004D030000}"/>
    <cellStyle name="40% - Accent4 2 2 2" xfId="847" xr:uid="{00000000-0005-0000-0000-00004E030000}"/>
    <cellStyle name="40% - Accent4 2 2 2 2" xfId="3594" xr:uid="{531AC7FD-6C90-4E29-B795-B2B76B6885CD}"/>
    <cellStyle name="40% - Accent4 2 2 3" xfId="848" xr:uid="{00000000-0005-0000-0000-00004F030000}"/>
    <cellStyle name="40% - Accent4 2 2 4" xfId="3593" xr:uid="{A910240A-FCA5-4144-B72D-2E905E5F6984}"/>
    <cellStyle name="40% - Accent4 2 3" xfId="849" xr:uid="{00000000-0005-0000-0000-000050030000}"/>
    <cellStyle name="40% - Accent4 2 3 2" xfId="850" xr:uid="{00000000-0005-0000-0000-000051030000}"/>
    <cellStyle name="40% - Accent4 2 3 2 2" xfId="3596" xr:uid="{371140BA-5311-4AC1-90D0-9FC897CA7E19}"/>
    <cellStyle name="40% - Accent4 2 3 3" xfId="3595" xr:uid="{3B02F737-33FA-40A3-A46A-6FFD13F5D72C}"/>
    <cellStyle name="40% - Accent4 2 4" xfId="851" xr:uid="{00000000-0005-0000-0000-000052030000}"/>
    <cellStyle name="40% - Accent4 2 4 2" xfId="3597" xr:uid="{1FE85102-FB8D-4161-AE82-8F8C0503387A}"/>
    <cellStyle name="40% - Accent4 2 5" xfId="852" xr:uid="{00000000-0005-0000-0000-000053030000}"/>
    <cellStyle name="40% - Accent4 2 6" xfId="853" xr:uid="{00000000-0005-0000-0000-000054030000}"/>
    <cellStyle name="40% - Accent4 2 6 2" xfId="3598" xr:uid="{AD1845A9-D451-46F6-8050-DA5A0BE9F552}"/>
    <cellStyle name="40% - Accent4 3" xfId="854" xr:uid="{00000000-0005-0000-0000-000055030000}"/>
    <cellStyle name="40% - Accent4 3 2" xfId="855" xr:uid="{00000000-0005-0000-0000-000056030000}"/>
    <cellStyle name="40% - Accent4 3 3" xfId="856" xr:uid="{00000000-0005-0000-0000-000057030000}"/>
    <cellStyle name="40% - Accent4 3 3 2" xfId="3600" xr:uid="{1335D1F1-D148-48A5-AF1D-E8148E6CCC81}"/>
    <cellStyle name="40% - Accent4 3 4" xfId="857" xr:uid="{00000000-0005-0000-0000-000058030000}"/>
    <cellStyle name="40% - Accent4 3 4 2" xfId="3601" xr:uid="{0A10668B-EC42-44F4-BF7E-6F1378F70099}"/>
    <cellStyle name="40% - Accent4 3 5" xfId="3599" xr:uid="{0E27460D-F0BF-4B78-B1E3-6D0D6F998CC3}"/>
    <cellStyle name="40% - Accent4 4" xfId="858" xr:uid="{00000000-0005-0000-0000-000059030000}"/>
    <cellStyle name="40% - Accent4 5" xfId="859" xr:uid="{00000000-0005-0000-0000-00005A030000}"/>
    <cellStyle name="40% - Accent5 2" xfId="860" xr:uid="{00000000-0005-0000-0000-00005B030000}"/>
    <cellStyle name="40% - Accent5 2 2" xfId="861" xr:uid="{00000000-0005-0000-0000-00005C030000}"/>
    <cellStyle name="40% - Accent5 2 2 2" xfId="862" xr:uid="{00000000-0005-0000-0000-00005D030000}"/>
    <cellStyle name="40% - Accent5 2 2 2 2" xfId="3603" xr:uid="{66B0DE02-6EF0-49A1-8E49-1B1CAEF409F5}"/>
    <cellStyle name="40% - Accent5 2 2 3" xfId="863" xr:uid="{00000000-0005-0000-0000-00005E030000}"/>
    <cellStyle name="40% - Accent5 2 2 4" xfId="3602" xr:uid="{5CEA7E51-65BE-4887-A4D0-EC690251A2D3}"/>
    <cellStyle name="40% - Accent5 2 3" xfId="864" xr:uid="{00000000-0005-0000-0000-00005F030000}"/>
    <cellStyle name="40% - Accent5 2 3 2" xfId="865" xr:uid="{00000000-0005-0000-0000-000060030000}"/>
    <cellStyle name="40% - Accent5 2 3 2 2" xfId="3605" xr:uid="{4657E483-9BB2-4526-8CCF-B3B50C8E847C}"/>
    <cellStyle name="40% - Accent5 2 3 3" xfId="3604" xr:uid="{27877700-3C52-49D9-ABF4-5FEE4ED08FA6}"/>
    <cellStyle name="40% - Accent5 2 4" xfId="866" xr:uid="{00000000-0005-0000-0000-000061030000}"/>
    <cellStyle name="40% - Accent5 2 4 2" xfId="3606" xr:uid="{7D316353-C5FD-4215-85D0-4F4F785A20E8}"/>
    <cellStyle name="40% - Accent5 2 5" xfId="867" xr:uid="{00000000-0005-0000-0000-000062030000}"/>
    <cellStyle name="40% - Accent5 2 6" xfId="868" xr:uid="{00000000-0005-0000-0000-000063030000}"/>
    <cellStyle name="40% - Accent5 2 6 2" xfId="3607" xr:uid="{94177DCE-985F-4C27-B45C-AB5F635D0604}"/>
    <cellStyle name="40% - Accent5 3" xfId="869" xr:uid="{00000000-0005-0000-0000-000064030000}"/>
    <cellStyle name="40% - Accent5 3 2" xfId="870" xr:uid="{00000000-0005-0000-0000-000065030000}"/>
    <cellStyle name="40% - Accent5 3 3" xfId="871" xr:uid="{00000000-0005-0000-0000-000066030000}"/>
    <cellStyle name="40% - Accent5 3 3 2" xfId="3609" xr:uid="{F46E3B69-201E-418F-B250-0DF1D41BD230}"/>
    <cellStyle name="40% - Accent5 3 4" xfId="872" xr:uid="{00000000-0005-0000-0000-000067030000}"/>
    <cellStyle name="40% - Accent5 3 4 2" xfId="3610" xr:uid="{84EAFF1C-A63B-4774-8670-DB5DB2A10024}"/>
    <cellStyle name="40% - Accent5 3 5" xfId="3608" xr:uid="{CCC60FA8-5137-4471-80C5-E217EAD85085}"/>
    <cellStyle name="40% - Accent5 4" xfId="873" xr:uid="{00000000-0005-0000-0000-000068030000}"/>
    <cellStyle name="40% - Accent5 5" xfId="874" xr:uid="{00000000-0005-0000-0000-000069030000}"/>
    <cellStyle name="40% - Accent6 2" xfId="875" xr:uid="{00000000-0005-0000-0000-00006A030000}"/>
    <cellStyle name="40% - Accent6 2 2" xfId="876" xr:uid="{00000000-0005-0000-0000-00006B030000}"/>
    <cellStyle name="40% - Accent6 2 2 2" xfId="877" xr:uid="{00000000-0005-0000-0000-00006C030000}"/>
    <cellStyle name="40% - Accent6 2 2 2 2" xfId="3612" xr:uid="{CA0C6D7B-DA37-453B-B8CB-B2B1B6E28C2C}"/>
    <cellStyle name="40% - Accent6 2 2 3" xfId="878" xr:uid="{00000000-0005-0000-0000-00006D030000}"/>
    <cellStyle name="40% - Accent6 2 2 4" xfId="3611" xr:uid="{C3EDAC33-095E-45CB-BC78-430E4BB8CA5E}"/>
    <cellStyle name="40% - Accent6 2 3" xfId="879" xr:uid="{00000000-0005-0000-0000-00006E030000}"/>
    <cellStyle name="40% - Accent6 2 3 2" xfId="880" xr:uid="{00000000-0005-0000-0000-00006F030000}"/>
    <cellStyle name="40% - Accent6 2 3 2 2" xfId="3614" xr:uid="{55996BE4-E360-4554-8F31-F3E392B6A756}"/>
    <cellStyle name="40% - Accent6 2 3 3" xfId="3613" xr:uid="{746CB4E5-58F1-4F77-9A9D-A4BD4F731D5D}"/>
    <cellStyle name="40% - Accent6 2 4" xfId="881" xr:uid="{00000000-0005-0000-0000-000070030000}"/>
    <cellStyle name="40% - Accent6 2 4 2" xfId="3615" xr:uid="{B9F24BE2-3DF7-42E6-A6D8-B2214B352D07}"/>
    <cellStyle name="40% - Accent6 2 5" xfId="882" xr:uid="{00000000-0005-0000-0000-000071030000}"/>
    <cellStyle name="40% - Accent6 2 6" xfId="883" xr:uid="{00000000-0005-0000-0000-000072030000}"/>
    <cellStyle name="40% - Accent6 2 6 2" xfId="3616" xr:uid="{CF76A915-44C3-4176-AC56-1249472E7C16}"/>
    <cellStyle name="40% - Accent6 3" xfId="884" xr:uid="{00000000-0005-0000-0000-000073030000}"/>
    <cellStyle name="40% - Accent6 3 2" xfId="885" xr:uid="{00000000-0005-0000-0000-000074030000}"/>
    <cellStyle name="40% - Accent6 3 3" xfId="886" xr:uid="{00000000-0005-0000-0000-000075030000}"/>
    <cellStyle name="40% - Accent6 3 3 2" xfId="3618" xr:uid="{2BB140C7-E926-4184-A5BB-90132FEFD06A}"/>
    <cellStyle name="40% - Accent6 3 4" xfId="887" xr:uid="{00000000-0005-0000-0000-000076030000}"/>
    <cellStyle name="40% - Accent6 3 4 2" xfId="3619" xr:uid="{C039927C-B981-4A6F-B271-E3FBFC899597}"/>
    <cellStyle name="40% - Accent6 3 5" xfId="3617" xr:uid="{F6219713-375A-4FE3-8DA7-7A14E63AA1FA}"/>
    <cellStyle name="40% - Accent6 4" xfId="888" xr:uid="{00000000-0005-0000-0000-000077030000}"/>
    <cellStyle name="40% - Accent6 5" xfId="889" xr:uid="{00000000-0005-0000-0000-000078030000}"/>
    <cellStyle name="40% - アクセント 1" xfId="890" xr:uid="{00000000-0005-0000-0000-000079030000}"/>
    <cellStyle name="40% - アクセント 2" xfId="891" xr:uid="{00000000-0005-0000-0000-00007A030000}"/>
    <cellStyle name="40% - アクセント 3" xfId="892" xr:uid="{00000000-0005-0000-0000-00007B030000}"/>
    <cellStyle name="40% - アクセント 4" xfId="893" xr:uid="{00000000-0005-0000-0000-00007C030000}"/>
    <cellStyle name="40% - アクセント 5" xfId="894" xr:uid="{00000000-0005-0000-0000-00007D030000}"/>
    <cellStyle name="40% - アクセント 6" xfId="895" xr:uid="{00000000-0005-0000-0000-00007E030000}"/>
    <cellStyle name="40% - ส่วนที่ถูกเน้น1 2" xfId="896" xr:uid="{00000000-0005-0000-0000-00007F030000}"/>
    <cellStyle name="40% - ส่วนที่ถูกเน้น2 2" xfId="897" xr:uid="{00000000-0005-0000-0000-000080030000}"/>
    <cellStyle name="40% - ส่วนที่ถูกเน้น3 2" xfId="898" xr:uid="{00000000-0005-0000-0000-000081030000}"/>
    <cellStyle name="40% - ส่วนที่ถูกเน้น4 2" xfId="899" xr:uid="{00000000-0005-0000-0000-000082030000}"/>
    <cellStyle name="40% - ส่วนที่ถูกเน้น5 2" xfId="900" xr:uid="{00000000-0005-0000-0000-000083030000}"/>
    <cellStyle name="40% - ส่วนที่ถูกเน้น6 2" xfId="901" xr:uid="{00000000-0005-0000-0000-000084030000}"/>
    <cellStyle name="40% - 强调文字颜色 1" xfId="902" xr:uid="{00000000-0005-0000-0000-000085030000}"/>
    <cellStyle name="40% - 强调文字颜色 2" xfId="903" xr:uid="{00000000-0005-0000-0000-000086030000}"/>
    <cellStyle name="40% - 强调文字颜色 3" xfId="904" xr:uid="{00000000-0005-0000-0000-000087030000}"/>
    <cellStyle name="40% - 强调文字颜色 4" xfId="905" xr:uid="{00000000-0005-0000-0000-000088030000}"/>
    <cellStyle name="40% - 强调文字颜色 5" xfId="906" xr:uid="{00000000-0005-0000-0000-000089030000}"/>
    <cellStyle name="40% - 强调文字颜色 6" xfId="907" xr:uid="{00000000-0005-0000-0000-00008A030000}"/>
    <cellStyle name="594941.25" xfId="908" xr:uid="{00000000-0005-0000-0000-00008B030000}"/>
    <cellStyle name="594941.25 2" xfId="3620" xr:uid="{3A80D6E0-25A3-4315-96AE-7C4BBD99907F}"/>
    <cellStyle name="60% - Accent1 2" xfId="909" xr:uid="{00000000-0005-0000-0000-00008C030000}"/>
    <cellStyle name="60% - Accent1 2 2" xfId="910" xr:uid="{00000000-0005-0000-0000-00008D030000}"/>
    <cellStyle name="60% - Accent1 2 2 2" xfId="911" xr:uid="{00000000-0005-0000-0000-00008E030000}"/>
    <cellStyle name="60% - Accent1 2 3" xfId="912" xr:uid="{00000000-0005-0000-0000-00008F030000}"/>
    <cellStyle name="60% - Accent1 3" xfId="913" xr:uid="{00000000-0005-0000-0000-000090030000}"/>
    <cellStyle name="60% - Accent1 3 2" xfId="914" xr:uid="{00000000-0005-0000-0000-000091030000}"/>
    <cellStyle name="60% - Accent1 4" xfId="915" xr:uid="{00000000-0005-0000-0000-000092030000}"/>
    <cellStyle name="60% - Accent1 5" xfId="916" xr:uid="{00000000-0005-0000-0000-000093030000}"/>
    <cellStyle name="60% - Accent2 2" xfId="917" xr:uid="{00000000-0005-0000-0000-000094030000}"/>
    <cellStyle name="60% - Accent2 2 2" xfId="918" xr:uid="{00000000-0005-0000-0000-000095030000}"/>
    <cellStyle name="60% - Accent2 2 2 2" xfId="919" xr:uid="{00000000-0005-0000-0000-000096030000}"/>
    <cellStyle name="60% - Accent2 2 3" xfId="920" xr:uid="{00000000-0005-0000-0000-000097030000}"/>
    <cellStyle name="60% - Accent2 3" xfId="921" xr:uid="{00000000-0005-0000-0000-000098030000}"/>
    <cellStyle name="60% - Accent2 3 2" xfId="922" xr:uid="{00000000-0005-0000-0000-000099030000}"/>
    <cellStyle name="60% - Accent2 4" xfId="923" xr:uid="{00000000-0005-0000-0000-00009A030000}"/>
    <cellStyle name="60% - Accent2 5" xfId="924" xr:uid="{00000000-0005-0000-0000-00009B030000}"/>
    <cellStyle name="60% - Accent3 2" xfId="925" xr:uid="{00000000-0005-0000-0000-00009C030000}"/>
    <cellStyle name="60% - Accent3 2 2" xfId="926" xr:uid="{00000000-0005-0000-0000-00009D030000}"/>
    <cellStyle name="60% - Accent3 2 2 2" xfId="927" xr:uid="{00000000-0005-0000-0000-00009E030000}"/>
    <cellStyle name="60% - Accent3 2 3" xfId="928" xr:uid="{00000000-0005-0000-0000-00009F030000}"/>
    <cellStyle name="60% - Accent3 3" xfId="929" xr:uid="{00000000-0005-0000-0000-0000A0030000}"/>
    <cellStyle name="60% - Accent3 3 2" xfId="930" xr:uid="{00000000-0005-0000-0000-0000A1030000}"/>
    <cellStyle name="60% - Accent3 4" xfId="931" xr:uid="{00000000-0005-0000-0000-0000A2030000}"/>
    <cellStyle name="60% - Accent3 5" xfId="932" xr:uid="{00000000-0005-0000-0000-0000A3030000}"/>
    <cellStyle name="60% - Accent4 2" xfId="933" xr:uid="{00000000-0005-0000-0000-0000A4030000}"/>
    <cellStyle name="60% - Accent4 2 2" xfId="934" xr:uid="{00000000-0005-0000-0000-0000A5030000}"/>
    <cellStyle name="60% - Accent4 2 2 2" xfId="935" xr:uid="{00000000-0005-0000-0000-0000A6030000}"/>
    <cellStyle name="60% - Accent4 2 3" xfId="936" xr:uid="{00000000-0005-0000-0000-0000A7030000}"/>
    <cellStyle name="60% - Accent4 3" xfId="937" xr:uid="{00000000-0005-0000-0000-0000A8030000}"/>
    <cellStyle name="60% - Accent4 3 2" xfId="938" xr:uid="{00000000-0005-0000-0000-0000A9030000}"/>
    <cellStyle name="60% - Accent4 4" xfId="939" xr:uid="{00000000-0005-0000-0000-0000AA030000}"/>
    <cellStyle name="60% - Accent4 5" xfId="940" xr:uid="{00000000-0005-0000-0000-0000AB030000}"/>
    <cellStyle name="60% - Accent5 2" xfId="941" xr:uid="{00000000-0005-0000-0000-0000AC030000}"/>
    <cellStyle name="60% - Accent5 2 2" xfId="942" xr:uid="{00000000-0005-0000-0000-0000AD030000}"/>
    <cellStyle name="60% - Accent5 2 2 2" xfId="943" xr:uid="{00000000-0005-0000-0000-0000AE030000}"/>
    <cellStyle name="60% - Accent5 2 3" xfId="944" xr:uid="{00000000-0005-0000-0000-0000AF030000}"/>
    <cellStyle name="60% - Accent5 3" xfId="945" xr:uid="{00000000-0005-0000-0000-0000B0030000}"/>
    <cellStyle name="60% - Accent5 3 2" xfId="946" xr:uid="{00000000-0005-0000-0000-0000B1030000}"/>
    <cellStyle name="60% - Accent5 4" xfId="947" xr:uid="{00000000-0005-0000-0000-0000B2030000}"/>
    <cellStyle name="60% - Accent5 5" xfId="948" xr:uid="{00000000-0005-0000-0000-0000B3030000}"/>
    <cellStyle name="60% - Accent6 2" xfId="949" xr:uid="{00000000-0005-0000-0000-0000B4030000}"/>
    <cellStyle name="60% - Accent6 2 2" xfId="950" xr:uid="{00000000-0005-0000-0000-0000B5030000}"/>
    <cellStyle name="60% - Accent6 2 2 2" xfId="951" xr:uid="{00000000-0005-0000-0000-0000B6030000}"/>
    <cellStyle name="60% - Accent6 2 3" xfId="952" xr:uid="{00000000-0005-0000-0000-0000B7030000}"/>
    <cellStyle name="60% - Accent6 3" xfId="953" xr:uid="{00000000-0005-0000-0000-0000B8030000}"/>
    <cellStyle name="60% - Accent6 3 2" xfId="954" xr:uid="{00000000-0005-0000-0000-0000B9030000}"/>
    <cellStyle name="60% - Accent6 4" xfId="955" xr:uid="{00000000-0005-0000-0000-0000BA030000}"/>
    <cellStyle name="60% - Accent6 5" xfId="956" xr:uid="{00000000-0005-0000-0000-0000BB030000}"/>
    <cellStyle name="60% - アクセント 1" xfId="957" xr:uid="{00000000-0005-0000-0000-0000BC030000}"/>
    <cellStyle name="60% - アクセント 2" xfId="958" xr:uid="{00000000-0005-0000-0000-0000BD030000}"/>
    <cellStyle name="60% - アクセント 3" xfId="959" xr:uid="{00000000-0005-0000-0000-0000BE030000}"/>
    <cellStyle name="60% - アクセント 4" xfId="960" xr:uid="{00000000-0005-0000-0000-0000BF030000}"/>
    <cellStyle name="60% - アクセント 5" xfId="961" xr:uid="{00000000-0005-0000-0000-0000C0030000}"/>
    <cellStyle name="60% - アクセント 6" xfId="962" xr:uid="{00000000-0005-0000-0000-0000C1030000}"/>
    <cellStyle name="60% - ส่วนที่ถูกเน้น1 2" xfId="963" xr:uid="{00000000-0005-0000-0000-0000C2030000}"/>
    <cellStyle name="60% - ส่วนที่ถูกเน้น2 2" xfId="964" xr:uid="{00000000-0005-0000-0000-0000C3030000}"/>
    <cellStyle name="60% - ส่วนที่ถูกเน้น3 2" xfId="965" xr:uid="{00000000-0005-0000-0000-0000C4030000}"/>
    <cellStyle name="60% - ส่วนที่ถูกเน้น4 2" xfId="966" xr:uid="{00000000-0005-0000-0000-0000C5030000}"/>
    <cellStyle name="60% - ส่วนที่ถูกเน้น5 2" xfId="967" xr:uid="{00000000-0005-0000-0000-0000C6030000}"/>
    <cellStyle name="60% - ส่วนที่ถูกเน้น6 2" xfId="968" xr:uid="{00000000-0005-0000-0000-0000C7030000}"/>
    <cellStyle name="60% - 强调文字颜色 1" xfId="969" xr:uid="{00000000-0005-0000-0000-0000C8030000}"/>
    <cellStyle name="60% - 强调文字颜色 2" xfId="970" xr:uid="{00000000-0005-0000-0000-0000C9030000}"/>
    <cellStyle name="60% - 强调文字颜色 3" xfId="971" xr:uid="{00000000-0005-0000-0000-0000CA030000}"/>
    <cellStyle name="60% - 强调文字颜色 4" xfId="972" xr:uid="{00000000-0005-0000-0000-0000CB030000}"/>
    <cellStyle name="60% - 强调文字颜色 5" xfId="973" xr:uid="{00000000-0005-0000-0000-0000CC030000}"/>
    <cellStyle name="60% - 强调文字颜色 6" xfId="974" xr:uid="{00000000-0005-0000-0000-0000CD030000}"/>
    <cellStyle name="75" xfId="975" xr:uid="{00000000-0005-0000-0000-0000CE030000}"/>
    <cellStyle name="a_QTR94_95_1ฟ๙ศธบ๑ณปฟช (2)" xfId="976" xr:uid="{00000000-0005-0000-0000-0000CF030000}"/>
    <cellStyle name="AA FRAME" xfId="977" xr:uid="{00000000-0005-0000-0000-0000D0030000}"/>
    <cellStyle name="AA FRAME 2" xfId="978" xr:uid="{00000000-0005-0000-0000-0000D1030000}"/>
    <cellStyle name="AA HEADING" xfId="979" xr:uid="{00000000-0005-0000-0000-0000D2030000}"/>
    <cellStyle name="AA INITIALS" xfId="980" xr:uid="{00000000-0005-0000-0000-0000D3030000}"/>
    <cellStyle name="AA INPUT" xfId="981" xr:uid="{00000000-0005-0000-0000-0000D4030000}"/>
    <cellStyle name="AA LOCK" xfId="982" xr:uid="{00000000-0005-0000-0000-0000D5030000}"/>
    <cellStyle name="AA MGR NAME" xfId="983" xr:uid="{00000000-0005-0000-0000-0000D6030000}"/>
    <cellStyle name="AA NORMAL" xfId="984" xr:uid="{00000000-0005-0000-0000-0000D7030000}"/>
    <cellStyle name="AA NUMBER" xfId="985" xr:uid="{00000000-0005-0000-0000-0000D8030000}"/>
    <cellStyle name="AA NUMBER2" xfId="986" xr:uid="{00000000-0005-0000-0000-0000D9030000}"/>
    <cellStyle name="AA QUESTION" xfId="987" xr:uid="{00000000-0005-0000-0000-0000DA030000}"/>
    <cellStyle name="AA SHADE" xfId="988" xr:uid="{00000000-0005-0000-0000-0000DB030000}"/>
    <cellStyle name="abc" xfId="989" xr:uid="{00000000-0005-0000-0000-0000DC030000}"/>
    <cellStyle name="Accent1 2" xfId="990" xr:uid="{00000000-0005-0000-0000-0000DD030000}"/>
    <cellStyle name="Accent1 2 2" xfId="991" xr:uid="{00000000-0005-0000-0000-0000DE030000}"/>
    <cellStyle name="Accent1 2 2 2" xfId="992" xr:uid="{00000000-0005-0000-0000-0000DF030000}"/>
    <cellStyle name="Accent1 2 3" xfId="993" xr:uid="{00000000-0005-0000-0000-0000E0030000}"/>
    <cellStyle name="Accent1 3" xfId="994" xr:uid="{00000000-0005-0000-0000-0000E1030000}"/>
    <cellStyle name="Accent1 3 2" xfId="995" xr:uid="{00000000-0005-0000-0000-0000E2030000}"/>
    <cellStyle name="Accent1 4" xfId="996" xr:uid="{00000000-0005-0000-0000-0000E3030000}"/>
    <cellStyle name="Accent1 5" xfId="997" xr:uid="{00000000-0005-0000-0000-0000E4030000}"/>
    <cellStyle name="Accent2 2" xfId="998" xr:uid="{00000000-0005-0000-0000-0000E5030000}"/>
    <cellStyle name="Accent2 2 2" xfId="999" xr:uid="{00000000-0005-0000-0000-0000E6030000}"/>
    <cellStyle name="Accent2 2 2 2" xfId="1000" xr:uid="{00000000-0005-0000-0000-0000E7030000}"/>
    <cellStyle name="Accent2 2 3" xfId="1001" xr:uid="{00000000-0005-0000-0000-0000E8030000}"/>
    <cellStyle name="Accent2 3" xfId="1002" xr:uid="{00000000-0005-0000-0000-0000E9030000}"/>
    <cellStyle name="Accent2 3 2" xfId="1003" xr:uid="{00000000-0005-0000-0000-0000EA030000}"/>
    <cellStyle name="Accent2 4" xfId="1004" xr:uid="{00000000-0005-0000-0000-0000EB030000}"/>
    <cellStyle name="Accent2 5" xfId="1005" xr:uid="{00000000-0005-0000-0000-0000EC030000}"/>
    <cellStyle name="Accent3 2" xfId="1006" xr:uid="{00000000-0005-0000-0000-0000ED030000}"/>
    <cellStyle name="Accent3 2 2" xfId="1007" xr:uid="{00000000-0005-0000-0000-0000EE030000}"/>
    <cellStyle name="Accent3 2 2 2" xfId="1008" xr:uid="{00000000-0005-0000-0000-0000EF030000}"/>
    <cellStyle name="Accent3 2 3" xfId="1009" xr:uid="{00000000-0005-0000-0000-0000F0030000}"/>
    <cellStyle name="Accent3 3" xfId="1010" xr:uid="{00000000-0005-0000-0000-0000F1030000}"/>
    <cellStyle name="Accent3 3 2" xfId="1011" xr:uid="{00000000-0005-0000-0000-0000F2030000}"/>
    <cellStyle name="Accent3 4" xfId="1012" xr:uid="{00000000-0005-0000-0000-0000F3030000}"/>
    <cellStyle name="Accent3 5" xfId="1013" xr:uid="{00000000-0005-0000-0000-0000F4030000}"/>
    <cellStyle name="Accent4 2" xfId="1014" xr:uid="{00000000-0005-0000-0000-0000F5030000}"/>
    <cellStyle name="Accent4 2 2" xfId="1015" xr:uid="{00000000-0005-0000-0000-0000F6030000}"/>
    <cellStyle name="Accent4 2 2 2" xfId="1016" xr:uid="{00000000-0005-0000-0000-0000F7030000}"/>
    <cellStyle name="Accent4 2 3" xfId="1017" xr:uid="{00000000-0005-0000-0000-0000F8030000}"/>
    <cellStyle name="Accent4 3" xfId="1018" xr:uid="{00000000-0005-0000-0000-0000F9030000}"/>
    <cellStyle name="Accent4 3 2" xfId="1019" xr:uid="{00000000-0005-0000-0000-0000FA030000}"/>
    <cellStyle name="Accent4 4" xfId="1020" xr:uid="{00000000-0005-0000-0000-0000FB030000}"/>
    <cellStyle name="Accent4 5" xfId="1021" xr:uid="{00000000-0005-0000-0000-0000FC030000}"/>
    <cellStyle name="Accent5 2" xfId="1022" xr:uid="{00000000-0005-0000-0000-0000FD030000}"/>
    <cellStyle name="Accent5 2 2" xfId="1023" xr:uid="{00000000-0005-0000-0000-0000FE030000}"/>
    <cellStyle name="Accent5 2 2 2" xfId="1024" xr:uid="{00000000-0005-0000-0000-0000FF030000}"/>
    <cellStyle name="Accent5 2 3" xfId="1025" xr:uid="{00000000-0005-0000-0000-000000040000}"/>
    <cellStyle name="Accent5 3" xfId="1026" xr:uid="{00000000-0005-0000-0000-000001040000}"/>
    <cellStyle name="Accent5 3 2" xfId="1027" xr:uid="{00000000-0005-0000-0000-000002040000}"/>
    <cellStyle name="Accent5 4" xfId="1028" xr:uid="{00000000-0005-0000-0000-000003040000}"/>
    <cellStyle name="Accent5 5" xfId="1029" xr:uid="{00000000-0005-0000-0000-000004040000}"/>
    <cellStyle name="Accent6 2" xfId="1030" xr:uid="{00000000-0005-0000-0000-000005040000}"/>
    <cellStyle name="Accent6 2 2" xfId="1031" xr:uid="{00000000-0005-0000-0000-000006040000}"/>
    <cellStyle name="Accent6 2 2 2" xfId="1032" xr:uid="{00000000-0005-0000-0000-000007040000}"/>
    <cellStyle name="Accent6 2 3" xfId="1033" xr:uid="{00000000-0005-0000-0000-000008040000}"/>
    <cellStyle name="Accent6 3" xfId="1034" xr:uid="{00000000-0005-0000-0000-000009040000}"/>
    <cellStyle name="Accent6 3 2" xfId="1035" xr:uid="{00000000-0005-0000-0000-00000A040000}"/>
    <cellStyle name="Accent6 4" xfId="1036" xr:uid="{00000000-0005-0000-0000-00000B040000}"/>
    <cellStyle name="Accent6 5" xfId="1037" xr:uid="{00000000-0005-0000-0000-00000C040000}"/>
    <cellStyle name="args.style" xfId="1038" xr:uid="{00000000-0005-0000-0000-00000D040000}"/>
    <cellStyle name="Arial6Bold" xfId="1039" xr:uid="{00000000-0005-0000-0000-00000E040000}"/>
    <cellStyle name="Arial8Bold" xfId="1040" xr:uid="{00000000-0005-0000-0000-00000F040000}"/>
    <cellStyle name="Arial8Italic" xfId="1041" xr:uid="{00000000-0005-0000-0000-000010040000}"/>
    <cellStyle name="ArialNormal" xfId="1042" xr:uid="{00000000-0005-0000-0000-000011040000}"/>
    <cellStyle name="Bad 2" xfId="1043" xr:uid="{00000000-0005-0000-0000-000012040000}"/>
    <cellStyle name="Bad 2 2" xfId="1044" xr:uid="{00000000-0005-0000-0000-000013040000}"/>
    <cellStyle name="Bad 2 2 2" xfId="1045" xr:uid="{00000000-0005-0000-0000-000014040000}"/>
    <cellStyle name="Bad 2 3" xfId="1046" xr:uid="{00000000-0005-0000-0000-000015040000}"/>
    <cellStyle name="Bad 3" xfId="1047" xr:uid="{00000000-0005-0000-0000-000016040000}"/>
    <cellStyle name="Bad 3 2" xfId="1048" xr:uid="{00000000-0005-0000-0000-000017040000}"/>
    <cellStyle name="Bad 4" xfId="1049" xr:uid="{00000000-0005-0000-0000-000018040000}"/>
    <cellStyle name="Bad 5" xfId="1050" xr:uid="{00000000-0005-0000-0000-000019040000}"/>
    <cellStyle name="Body" xfId="1051" xr:uid="{00000000-0005-0000-0000-00001A040000}"/>
    <cellStyle name="Body 2" xfId="1052" xr:uid="{00000000-0005-0000-0000-00001B040000}"/>
    <cellStyle name="Body 3" xfId="1053" xr:uid="{00000000-0005-0000-0000-00001C040000}"/>
    <cellStyle name="Border" xfId="1054" xr:uid="{00000000-0005-0000-0000-00001D040000}"/>
    <cellStyle name="Ç¥ÁØ_ÀÎÀç°³¹ß¿ø" xfId="1055" xr:uid="{00000000-0005-0000-0000-00001E040000}"/>
    <cellStyle name="Calc Currency (0)" xfId="1056" xr:uid="{00000000-0005-0000-0000-00001F040000}"/>
    <cellStyle name="Calc Currency (2)" xfId="1057" xr:uid="{00000000-0005-0000-0000-000020040000}"/>
    <cellStyle name="Calc Percent (0)" xfId="1058" xr:uid="{00000000-0005-0000-0000-000021040000}"/>
    <cellStyle name="Calc Percent (1)" xfId="1059" xr:uid="{00000000-0005-0000-0000-000022040000}"/>
    <cellStyle name="Calc Percent (2)" xfId="1060" xr:uid="{00000000-0005-0000-0000-000023040000}"/>
    <cellStyle name="Calc Units (0)" xfId="1061" xr:uid="{00000000-0005-0000-0000-000024040000}"/>
    <cellStyle name="Calc Units (1)" xfId="1062" xr:uid="{00000000-0005-0000-0000-000025040000}"/>
    <cellStyle name="Calc Units (2)" xfId="1063" xr:uid="{00000000-0005-0000-0000-000026040000}"/>
    <cellStyle name="Calculation 2" xfId="1064" xr:uid="{00000000-0005-0000-0000-000027040000}"/>
    <cellStyle name="Calculation 2 2" xfId="1065" xr:uid="{00000000-0005-0000-0000-000028040000}"/>
    <cellStyle name="Calculation 2 2 2" xfId="1066" xr:uid="{00000000-0005-0000-0000-000029040000}"/>
    <cellStyle name="Calculation 2 3" xfId="1067" xr:uid="{00000000-0005-0000-0000-00002A040000}"/>
    <cellStyle name="Calculation 3" xfId="1068" xr:uid="{00000000-0005-0000-0000-00002B040000}"/>
    <cellStyle name="Calculation 3 2" xfId="1069" xr:uid="{00000000-0005-0000-0000-00002C040000}"/>
    <cellStyle name="Calculation 4" xfId="1070" xr:uid="{00000000-0005-0000-0000-00002D040000}"/>
    <cellStyle name="Calculation 5" xfId="1071" xr:uid="{00000000-0005-0000-0000-00002E040000}"/>
    <cellStyle name="Check Cell 2" xfId="1072" xr:uid="{00000000-0005-0000-0000-00002F040000}"/>
    <cellStyle name="Check Cell 2 2" xfId="1073" xr:uid="{00000000-0005-0000-0000-000030040000}"/>
    <cellStyle name="Check Cell 2 2 2" xfId="1074" xr:uid="{00000000-0005-0000-0000-000031040000}"/>
    <cellStyle name="Check Cell 2 3" xfId="1075" xr:uid="{00000000-0005-0000-0000-000032040000}"/>
    <cellStyle name="Check Cell 3" xfId="1076" xr:uid="{00000000-0005-0000-0000-000033040000}"/>
    <cellStyle name="Check Cell 3 2" xfId="1077" xr:uid="{00000000-0005-0000-0000-000034040000}"/>
    <cellStyle name="Check Cell 4" xfId="1078" xr:uid="{00000000-0005-0000-0000-000035040000}"/>
    <cellStyle name="Check Cell 5" xfId="1079" xr:uid="{00000000-0005-0000-0000-000036040000}"/>
    <cellStyle name="Column Heading" xfId="1080" xr:uid="{00000000-0005-0000-0000-000037040000}"/>
    <cellStyle name="Comma" xfId="1081" builtinId="3"/>
    <cellStyle name="Comma  - Style1" xfId="1082" xr:uid="{00000000-0005-0000-0000-000039040000}"/>
    <cellStyle name="Comma  - Style1 2" xfId="1083" xr:uid="{00000000-0005-0000-0000-00003A040000}"/>
    <cellStyle name="Comma  - Style1 3" xfId="1084" xr:uid="{00000000-0005-0000-0000-00003B040000}"/>
    <cellStyle name="Comma  - Style2" xfId="1085" xr:uid="{00000000-0005-0000-0000-00003C040000}"/>
    <cellStyle name="Comma  - Style2 2" xfId="1086" xr:uid="{00000000-0005-0000-0000-00003D040000}"/>
    <cellStyle name="Comma  - Style2 3" xfId="1087" xr:uid="{00000000-0005-0000-0000-00003E040000}"/>
    <cellStyle name="Comma  - Style3" xfId="1088" xr:uid="{00000000-0005-0000-0000-00003F040000}"/>
    <cellStyle name="Comma  - Style3 2" xfId="1089" xr:uid="{00000000-0005-0000-0000-000040040000}"/>
    <cellStyle name="Comma  - Style3 3" xfId="1090" xr:uid="{00000000-0005-0000-0000-000041040000}"/>
    <cellStyle name="Comma  - Style4" xfId="1091" xr:uid="{00000000-0005-0000-0000-000042040000}"/>
    <cellStyle name="Comma  - Style4 2" xfId="1092" xr:uid="{00000000-0005-0000-0000-000043040000}"/>
    <cellStyle name="Comma  - Style4 3" xfId="1093" xr:uid="{00000000-0005-0000-0000-000044040000}"/>
    <cellStyle name="Comma  - Style5" xfId="1094" xr:uid="{00000000-0005-0000-0000-000045040000}"/>
    <cellStyle name="Comma  - Style5 2" xfId="1095" xr:uid="{00000000-0005-0000-0000-000046040000}"/>
    <cellStyle name="Comma  - Style5 3" xfId="1096" xr:uid="{00000000-0005-0000-0000-000047040000}"/>
    <cellStyle name="Comma  - Style6" xfId="1097" xr:uid="{00000000-0005-0000-0000-000048040000}"/>
    <cellStyle name="Comma  - Style6 2" xfId="1098" xr:uid="{00000000-0005-0000-0000-000049040000}"/>
    <cellStyle name="Comma  - Style6 3" xfId="1099" xr:uid="{00000000-0005-0000-0000-00004A040000}"/>
    <cellStyle name="Comma  - Style7" xfId="1100" xr:uid="{00000000-0005-0000-0000-00004B040000}"/>
    <cellStyle name="Comma  - Style7 2" xfId="1101" xr:uid="{00000000-0005-0000-0000-00004C040000}"/>
    <cellStyle name="Comma  - Style7 3" xfId="1102" xr:uid="{00000000-0005-0000-0000-00004D040000}"/>
    <cellStyle name="Comma  - Style8" xfId="1103" xr:uid="{00000000-0005-0000-0000-00004E040000}"/>
    <cellStyle name="Comma  - Style8 2" xfId="1104" xr:uid="{00000000-0005-0000-0000-00004F040000}"/>
    <cellStyle name="Comma  - Style8 3" xfId="1105" xr:uid="{00000000-0005-0000-0000-000050040000}"/>
    <cellStyle name="Comma [0] 2" xfId="1106" xr:uid="{00000000-0005-0000-0000-000051040000}"/>
    <cellStyle name="Comma [0] 2 2" xfId="3622" xr:uid="{3E1B0A4D-28CB-475A-9089-9C004D4F5CEA}"/>
    <cellStyle name="Comma [0] 3" xfId="1107" xr:uid="{00000000-0005-0000-0000-000052040000}"/>
    <cellStyle name="Comma [0] 3 2" xfId="3623" xr:uid="{11E301B0-AFAC-403F-AC58-7CF4A2EF719E}"/>
    <cellStyle name="Comma [00]" xfId="1108" xr:uid="{00000000-0005-0000-0000-000053040000}"/>
    <cellStyle name="Comma 10" xfId="1109" xr:uid="{00000000-0005-0000-0000-000054040000}"/>
    <cellStyle name="Comma 10 2" xfId="1110" xr:uid="{00000000-0005-0000-0000-000055040000}"/>
    <cellStyle name="Comma 10 2 2" xfId="1111" xr:uid="{00000000-0005-0000-0000-000056040000}"/>
    <cellStyle name="Comma 10 2 2 2" xfId="1112" xr:uid="{00000000-0005-0000-0000-000057040000}"/>
    <cellStyle name="Comma 10 2 2 2 2" xfId="3627" xr:uid="{4905DA85-3981-4464-9D0E-C2E3811E69A1}"/>
    <cellStyle name="Comma 10 2 2 3" xfId="3626" xr:uid="{3E8FD82A-3F94-4B71-9A20-62D5244E35D3}"/>
    <cellStyle name="Comma 10 2 3" xfId="1113" xr:uid="{00000000-0005-0000-0000-000058040000}"/>
    <cellStyle name="Comma 10 2 3 2" xfId="3628" xr:uid="{6CA4039D-6F38-4E30-A86C-D42F074CA3E6}"/>
    <cellStyle name="Comma 10 2 4" xfId="1114" xr:uid="{00000000-0005-0000-0000-000059040000}"/>
    <cellStyle name="Comma 10 2 4 2" xfId="3629" xr:uid="{105D079B-E2C2-4B47-8265-57A287F0AE51}"/>
    <cellStyle name="Comma 10 2 5" xfId="3625" xr:uid="{6D4CA58D-DA0E-4BB6-AC25-CBB486AF29B9}"/>
    <cellStyle name="Comma 10 3" xfId="1115" xr:uid="{00000000-0005-0000-0000-00005A040000}"/>
    <cellStyle name="Comma 10 3 2" xfId="1116" xr:uid="{00000000-0005-0000-0000-00005B040000}"/>
    <cellStyle name="Comma 10 3 2 2" xfId="3631" xr:uid="{98B4D49B-C840-4DE7-8654-13BB8FFC13F1}"/>
    <cellStyle name="Comma 10 3 3" xfId="3630" xr:uid="{48D3BDCA-90EE-46BE-AD1C-653AD58B90AA}"/>
    <cellStyle name="Comma 10 4" xfId="1117" xr:uid="{00000000-0005-0000-0000-00005C040000}"/>
    <cellStyle name="Comma 10 4 2" xfId="1118" xr:uid="{00000000-0005-0000-0000-00005D040000}"/>
    <cellStyle name="Comma 10 4 2 2" xfId="3633" xr:uid="{30999FD2-1A3D-4AF7-9413-A4F8B21F4DC1}"/>
    <cellStyle name="Comma 10 4 3" xfId="3632" xr:uid="{0A37B55B-28E0-4C27-A1E3-740D4413A760}"/>
    <cellStyle name="Comma 10 5" xfId="1119" xr:uid="{00000000-0005-0000-0000-00005E040000}"/>
    <cellStyle name="Comma 10 5 2" xfId="1120" xr:uid="{00000000-0005-0000-0000-00005F040000}"/>
    <cellStyle name="Comma 10 5 2 2" xfId="3635" xr:uid="{E794FDF0-6C24-44CA-9F57-18B7F74047CA}"/>
    <cellStyle name="Comma 10 5 3" xfId="3634" xr:uid="{2B35387E-47F8-4A39-B797-D67B3C3B37C2}"/>
    <cellStyle name="Comma 10 6" xfId="1121" xr:uid="{00000000-0005-0000-0000-000060040000}"/>
    <cellStyle name="Comma 10 6 2" xfId="3636" xr:uid="{ACB93C19-F9C1-4A00-9A03-36E7BC8FF1ED}"/>
    <cellStyle name="Comma 10 7" xfId="1122" xr:uid="{00000000-0005-0000-0000-000061040000}"/>
    <cellStyle name="Comma 10 7 2" xfId="3637" xr:uid="{6B776FDF-135E-4C19-8DB5-EEBA103B5B42}"/>
    <cellStyle name="Comma 10 8" xfId="3624" xr:uid="{B7B1E3D8-C263-49D1-A8E3-607A346F3FC3}"/>
    <cellStyle name="Comma 11" xfId="1123" xr:uid="{00000000-0005-0000-0000-000062040000}"/>
    <cellStyle name="Comma 11 2" xfId="1124" xr:uid="{00000000-0005-0000-0000-000063040000}"/>
    <cellStyle name="Comma 11 2 2" xfId="1125" xr:uid="{00000000-0005-0000-0000-000064040000}"/>
    <cellStyle name="Comma 11 2 2 2" xfId="3640" xr:uid="{0E66758D-6113-471C-8F3C-35EF0D1B45EC}"/>
    <cellStyle name="Comma 11 2 3" xfId="1126" xr:uid="{00000000-0005-0000-0000-000065040000}"/>
    <cellStyle name="Comma 11 2 3 2" xfId="3641" xr:uid="{A6FF6C5C-AFC7-4DF0-A08F-BCDDACAD80CA}"/>
    <cellStyle name="Comma 11 2 4" xfId="3639" xr:uid="{1B37F79C-FF71-429C-B7E9-43F521CDFC93}"/>
    <cellStyle name="Comma 11 3" xfId="1127" xr:uid="{00000000-0005-0000-0000-000066040000}"/>
    <cellStyle name="Comma 11 3 2" xfId="1128" xr:uid="{00000000-0005-0000-0000-000067040000}"/>
    <cellStyle name="Comma 11 3 2 2" xfId="3643" xr:uid="{2DDBAAD3-5111-44BB-85B3-E3EB1A5584CC}"/>
    <cellStyle name="Comma 11 3 3" xfId="3642" xr:uid="{8F026CBD-3F01-4C01-8ECD-BD89016E72BE}"/>
    <cellStyle name="Comma 11 4" xfId="1129" xr:uid="{00000000-0005-0000-0000-000068040000}"/>
    <cellStyle name="Comma 11 4 2" xfId="3644" xr:uid="{9D4ED8C0-E85C-443B-AB2F-6B533BFFB4A7}"/>
    <cellStyle name="Comma 11 5" xfId="1130" xr:uid="{00000000-0005-0000-0000-000069040000}"/>
    <cellStyle name="Comma 11 5 2" xfId="3645" xr:uid="{E13EC0F0-BB15-4DDC-85FD-703C13F83B42}"/>
    <cellStyle name="Comma 11 6" xfId="3638" xr:uid="{411ADA1E-048E-43E7-A6D9-9316662FFFF3}"/>
    <cellStyle name="Comma 12" xfId="1131" xr:uid="{00000000-0005-0000-0000-00006A040000}"/>
    <cellStyle name="Comma 12 2" xfId="1132" xr:uid="{00000000-0005-0000-0000-00006B040000}"/>
    <cellStyle name="Comma 12 2 2" xfId="1133" xr:uid="{00000000-0005-0000-0000-00006C040000}"/>
    <cellStyle name="Comma 12 2 2 2" xfId="3648" xr:uid="{7CDA582C-38EC-4AEA-8A69-20C288050B4F}"/>
    <cellStyle name="Comma 12 2 3" xfId="3647" xr:uid="{AAC73B64-424E-4372-A664-E0B991C48CA2}"/>
    <cellStyle name="Comma 12 3" xfId="1134" xr:uid="{00000000-0005-0000-0000-00006D040000}"/>
    <cellStyle name="Comma 12 3 2" xfId="3649" xr:uid="{731C35FD-C60F-4BAF-987A-B601BA10A4BB}"/>
    <cellStyle name="Comma 12 4" xfId="3646" xr:uid="{637F2D66-B324-4EA6-91F1-85C81DFE679C}"/>
    <cellStyle name="Comma 13" xfId="1135" xr:uid="{00000000-0005-0000-0000-00006E040000}"/>
    <cellStyle name="Comma 13 2" xfId="1136" xr:uid="{00000000-0005-0000-0000-00006F040000}"/>
    <cellStyle name="Comma 13 2 2" xfId="1137" xr:uid="{00000000-0005-0000-0000-000070040000}"/>
    <cellStyle name="Comma 13 2 2 2" xfId="1138" xr:uid="{00000000-0005-0000-0000-000071040000}"/>
    <cellStyle name="Comma 13 2 2 2 2" xfId="3653" xr:uid="{21A9A176-0812-4DC4-852D-95FA4964762A}"/>
    <cellStyle name="Comma 13 2 2 3" xfId="3652" xr:uid="{D9EA08CA-E50B-47A2-8B7E-B066B89CA47B}"/>
    <cellStyle name="Comma 13 2 3" xfId="1139" xr:uid="{00000000-0005-0000-0000-000072040000}"/>
    <cellStyle name="Comma 13 2 3 2" xfId="3654" xr:uid="{8B7D0722-482E-441A-BE10-B8A267260CC6}"/>
    <cellStyle name="Comma 13 2 4" xfId="3651" xr:uid="{6595F070-B669-48E7-8B23-0F424D3F1E25}"/>
    <cellStyle name="Comma 13 3" xfId="1140" xr:uid="{00000000-0005-0000-0000-000073040000}"/>
    <cellStyle name="Comma 13 3 2" xfId="1141" xr:uid="{00000000-0005-0000-0000-000074040000}"/>
    <cellStyle name="Comma 13 3 2 2" xfId="3656" xr:uid="{E2960216-A0C4-496A-AC7C-C385B2F503B6}"/>
    <cellStyle name="Comma 13 3 3" xfId="3655" xr:uid="{C85C6BB7-7F39-4677-BDCE-C3C47CE6552F}"/>
    <cellStyle name="Comma 13 4" xfId="1142" xr:uid="{00000000-0005-0000-0000-000075040000}"/>
    <cellStyle name="Comma 13 4 2" xfId="3657" xr:uid="{CE5E76D9-F26C-4467-B545-E1B5F7881DF8}"/>
    <cellStyle name="Comma 13 5" xfId="3650" xr:uid="{1EDAC7C8-AF5E-4CC9-A1A4-A0D708448686}"/>
    <cellStyle name="Comma 14" xfId="1143" xr:uid="{00000000-0005-0000-0000-000076040000}"/>
    <cellStyle name="Comma 14 2" xfId="1144" xr:uid="{00000000-0005-0000-0000-000077040000}"/>
    <cellStyle name="Comma 14 2 2" xfId="1145" xr:uid="{00000000-0005-0000-0000-000078040000}"/>
    <cellStyle name="Comma 14 2 2 2" xfId="3660" xr:uid="{DA0E3AB0-93FE-4379-89A0-7704C05D4F35}"/>
    <cellStyle name="Comma 14 2 3" xfId="1146" xr:uid="{00000000-0005-0000-0000-000079040000}"/>
    <cellStyle name="Comma 14 2 3 2" xfId="3661" xr:uid="{85E1095D-623D-4DEE-B936-B8BF0DFBEC18}"/>
    <cellStyle name="Comma 14 2 4" xfId="3659" xr:uid="{228DDA8C-B874-4683-AF7A-CA2264FD76DB}"/>
    <cellStyle name="Comma 14 3" xfId="1147" xr:uid="{00000000-0005-0000-0000-00007A040000}"/>
    <cellStyle name="Comma 14 3 2" xfId="1148" xr:uid="{00000000-0005-0000-0000-00007B040000}"/>
    <cellStyle name="Comma 14 3 2 2" xfId="3663" xr:uid="{23028981-50F7-471D-85B7-77096D53D32B}"/>
    <cellStyle name="Comma 14 3 3" xfId="3662" xr:uid="{3509E869-2543-4598-97C1-B9BDCE232CB5}"/>
    <cellStyle name="Comma 14 4" xfId="1149" xr:uid="{00000000-0005-0000-0000-00007C040000}"/>
    <cellStyle name="Comma 14 4 2" xfId="3664" xr:uid="{B03746A1-CF31-41AA-BDEB-BE8CB7515F34}"/>
    <cellStyle name="Comma 14 5" xfId="3658" xr:uid="{BCD91DEE-4CB5-4E00-9D4D-33B8F23F7B70}"/>
    <cellStyle name="Comma 15" xfId="1150" xr:uid="{00000000-0005-0000-0000-00007D040000}"/>
    <cellStyle name="Comma 15 2" xfId="1151" xr:uid="{00000000-0005-0000-0000-00007E040000}"/>
    <cellStyle name="Comma 15 2 2" xfId="1152" xr:uid="{00000000-0005-0000-0000-00007F040000}"/>
    <cellStyle name="Comma 15 2 2 2" xfId="3667" xr:uid="{60B42334-D5BA-4B0E-8A58-9FD65EF9D220}"/>
    <cellStyle name="Comma 15 2 3" xfId="1153" xr:uid="{00000000-0005-0000-0000-000080040000}"/>
    <cellStyle name="Comma 15 2 3 2" xfId="3668" xr:uid="{DB4619BC-F68D-479B-B695-F3B065CFD358}"/>
    <cellStyle name="Comma 15 2 4" xfId="3666" xr:uid="{0B6899C3-8C6A-49F5-9CAE-DE9E6057A865}"/>
    <cellStyle name="Comma 15 3" xfId="1154" xr:uid="{00000000-0005-0000-0000-000081040000}"/>
    <cellStyle name="Comma 15 3 2" xfId="3669" xr:uid="{978D2865-B147-4D27-9BA9-1C4F5ADEF50D}"/>
    <cellStyle name="Comma 15 4" xfId="1155" xr:uid="{00000000-0005-0000-0000-000082040000}"/>
    <cellStyle name="Comma 15 4 2" xfId="3670" xr:uid="{AE7ED1AC-25CD-428C-873B-EFFD6509BA6D}"/>
    <cellStyle name="Comma 15 5" xfId="3665" xr:uid="{849E92CC-55C2-4140-84E2-E7A2E5B9066C}"/>
    <cellStyle name="Comma 16" xfId="1156" xr:uid="{00000000-0005-0000-0000-000083040000}"/>
    <cellStyle name="Comma 16 2" xfId="1157" xr:uid="{00000000-0005-0000-0000-000084040000}"/>
    <cellStyle name="Comma 16 2 2" xfId="1158" xr:uid="{00000000-0005-0000-0000-000085040000}"/>
    <cellStyle name="Comma 16 2 2 2" xfId="3673" xr:uid="{A054F15A-8529-4F91-A1FF-6A91A3011D77}"/>
    <cellStyle name="Comma 16 2 3" xfId="3672" xr:uid="{B9C06835-447B-4CD9-9C06-54AFFE3B47D0}"/>
    <cellStyle name="Comma 16 3" xfId="1159" xr:uid="{00000000-0005-0000-0000-000086040000}"/>
    <cellStyle name="Comma 16 3 2" xfId="3674" xr:uid="{70496453-39F0-4FB5-A580-075B3D146885}"/>
    <cellStyle name="Comma 16 4" xfId="3671" xr:uid="{AA573EA4-F99F-47B4-B7A0-A3919B71BAE9}"/>
    <cellStyle name="Comma 17" xfId="1160" xr:uid="{00000000-0005-0000-0000-000087040000}"/>
    <cellStyle name="Comma 17 2" xfId="1161" xr:uid="{00000000-0005-0000-0000-000088040000}"/>
    <cellStyle name="Comma 17 2 2" xfId="1162" xr:uid="{00000000-0005-0000-0000-000089040000}"/>
    <cellStyle name="Comma 17 2 2 2" xfId="3677" xr:uid="{6AE66536-0953-47B9-B055-04DF2217D92F}"/>
    <cellStyle name="Comma 17 2 3" xfId="1163" xr:uid="{00000000-0005-0000-0000-00008A040000}"/>
    <cellStyle name="Comma 17 2 3 2" xfId="3678" xr:uid="{92781CBE-9130-40C4-BA0E-26E843FD5B46}"/>
    <cellStyle name="Comma 17 2 4" xfId="3676" xr:uid="{0DE54D7B-E8F1-4F90-AA65-8F89FBCF8C29}"/>
    <cellStyle name="Comma 17 3" xfId="1164" xr:uid="{00000000-0005-0000-0000-00008B040000}"/>
    <cellStyle name="Comma 17 3 2" xfId="3679" xr:uid="{6A0B5D24-8838-49D5-9DAC-8C1E1F33A99E}"/>
    <cellStyle name="Comma 17 4" xfId="1165" xr:uid="{00000000-0005-0000-0000-00008C040000}"/>
    <cellStyle name="Comma 17 4 2" xfId="3680" xr:uid="{CBF0EDB0-D77E-4D58-9C58-C23701D142F6}"/>
    <cellStyle name="Comma 17 5" xfId="3675" xr:uid="{057B4309-B0B5-48D7-9CA1-2EB2FE90441A}"/>
    <cellStyle name="Comma 17 8" xfId="1166" xr:uid="{00000000-0005-0000-0000-00008D040000}"/>
    <cellStyle name="Comma 17 8 2" xfId="3681" xr:uid="{76D70D5E-9C26-441A-B9F0-96F2D065482C}"/>
    <cellStyle name="Comma 18" xfId="1167" xr:uid="{00000000-0005-0000-0000-00008E040000}"/>
    <cellStyle name="Comma 18 2" xfId="1168" xr:uid="{00000000-0005-0000-0000-00008F040000}"/>
    <cellStyle name="Comma 18 2 2" xfId="1169" xr:uid="{00000000-0005-0000-0000-000090040000}"/>
    <cellStyle name="Comma 18 2 2 2" xfId="3684" xr:uid="{1DBC5D1E-E7CB-4D0D-B0DA-C4A22565F11E}"/>
    <cellStyle name="Comma 18 2 3" xfId="1170" xr:uid="{00000000-0005-0000-0000-000091040000}"/>
    <cellStyle name="Comma 18 2 3 2" xfId="3685" xr:uid="{CCA6C81A-DFD9-4792-8647-3EBA8BE77762}"/>
    <cellStyle name="Comma 18 2 4" xfId="3683" xr:uid="{B78C54C4-257E-4052-BA96-0D147AD77542}"/>
    <cellStyle name="Comma 18 3" xfId="1171" xr:uid="{00000000-0005-0000-0000-000092040000}"/>
    <cellStyle name="Comma 18 3 2" xfId="3686" xr:uid="{CFDFB035-29EC-41A9-9393-F62E4832A4FA}"/>
    <cellStyle name="Comma 18 4" xfId="1172" xr:uid="{00000000-0005-0000-0000-000093040000}"/>
    <cellStyle name="Comma 18 4 2" xfId="1173" xr:uid="{00000000-0005-0000-0000-000094040000}"/>
    <cellStyle name="Comma 18 4 2 2" xfId="3688" xr:uid="{1A94AC2B-6A94-475D-B7AB-CC844EDFA7BC}"/>
    <cellStyle name="Comma 18 4 3" xfId="3687" xr:uid="{89AA5CDE-B70E-4C3C-AFB9-67653A0EE9E1}"/>
    <cellStyle name="Comma 18 5" xfId="1174" xr:uid="{00000000-0005-0000-0000-000095040000}"/>
    <cellStyle name="Comma 18 5 2" xfId="3689" xr:uid="{6283A382-6431-4C52-877F-589B81B462FF}"/>
    <cellStyle name="Comma 18 6" xfId="3682" xr:uid="{4CD9D72B-5FB9-4B0B-89FA-844B1632113C}"/>
    <cellStyle name="Comma 19" xfId="1175" xr:uid="{00000000-0005-0000-0000-000096040000}"/>
    <cellStyle name="Comma 19 2" xfId="1176" xr:uid="{00000000-0005-0000-0000-000097040000}"/>
    <cellStyle name="Comma 19 2 2" xfId="1177" xr:uid="{00000000-0005-0000-0000-000098040000}"/>
    <cellStyle name="Comma 19 2 2 2" xfId="3692" xr:uid="{17928808-B264-438A-9EC6-A452E3CCE9F8}"/>
    <cellStyle name="Comma 19 2 3" xfId="3691" xr:uid="{87ACA0DC-EACE-40D0-8E3A-EC71A8D59F3B}"/>
    <cellStyle name="Comma 19 3" xfId="1178" xr:uid="{00000000-0005-0000-0000-000099040000}"/>
    <cellStyle name="Comma 19 3 2" xfId="3693" xr:uid="{4689C418-124A-47A0-A7A8-3C239EFF40C6}"/>
    <cellStyle name="Comma 19 4" xfId="3690" xr:uid="{679E4C6F-45B6-4BA4-89B6-5031989DB66E}"/>
    <cellStyle name="Comma 2" xfId="1179" xr:uid="{00000000-0005-0000-0000-00009A040000}"/>
    <cellStyle name="Comma 2 2" xfId="1180" xr:uid="{00000000-0005-0000-0000-00009B040000}"/>
    <cellStyle name="Comma 2 2 2" xfId="1181" xr:uid="{00000000-0005-0000-0000-00009C040000}"/>
    <cellStyle name="Comma 2 2 2 2" xfId="1182" xr:uid="{00000000-0005-0000-0000-00009D040000}"/>
    <cellStyle name="Comma 2 2 2 2 2" xfId="1183" xr:uid="{00000000-0005-0000-0000-00009E040000}"/>
    <cellStyle name="Comma 2 2 2 2 2 2" xfId="3696" xr:uid="{F1DF4F5A-6B29-47E6-9442-C7CC15B881BC}"/>
    <cellStyle name="Comma 2 2 2 2 3" xfId="3695" xr:uid="{73E018FF-C359-4798-B015-073769140E40}"/>
    <cellStyle name="Comma 2 2 2 3" xfId="1184" xr:uid="{00000000-0005-0000-0000-00009F040000}"/>
    <cellStyle name="Comma 2 2 2 3 2" xfId="3697" xr:uid="{ACB838B8-DCB5-473D-955D-85D4C59F59B9}"/>
    <cellStyle name="Comma 2 2 2 4" xfId="1185" xr:uid="{00000000-0005-0000-0000-0000A0040000}"/>
    <cellStyle name="Comma 2 2 2 4 2" xfId="3698" xr:uid="{047911FE-2FCB-4B92-964E-5DB83DD2CEB7}"/>
    <cellStyle name="Comma 2 2 2 5" xfId="1186" xr:uid="{00000000-0005-0000-0000-0000A1040000}"/>
    <cellStyle name="Comma 2 2 2 5 2" xfId="3699" xr:uid="{06938067-6015-4E75-ACBF-F6CC4644EE7B}"/>
    <cellStyle name="Comma 2 2 2 6" xfId="1187" xr:uid="{00000000-0005-0000-0000-0000A2040000}"/>
    <cellStyle name="Comma 2 2 2 6 2" xfId="1188" xr:uid="{00000000-0005-0000-0000-0000A3040000}"/>
    <cellStyle name="Comma 2 2 2 6 2 2" xfId="3701" xr:uid="{36C0DAE3-93D9-444C-B899-BC3CA749D087}"/>
    <cellStyle name="Comma 2 2 2 6 3" xfId="3700" xr:uid="{A75CED22-BF35-46B5-A901-3F0516C9812A}"/>
    <cellStyle name="Comma 2 2 2 7" xfId="3694" xr:uid="{4FFA3385-F69C-4151-8FB2-AF3D53FD5B29}"/>
    <cellStyle name="Comma 2 2 3" xfId="1189" xr:uid="{00000000-0005-0000-0000-0000A4040000}"/>
    <cellStyle name="Comma 2 2 3 2" xfId="1190" xr:uid="{00000000-0005-0000-0000-0000A5040000}"/>
    <cellStyle name="Comma 2 2 3 2 2" xfId="3702" xr:uid="{87D35921-3A0E-4C46-9D2E-D7FDC272CFE6}"/>
    <cellStyle name="Comma 2 2 3 3" xfId="1191" xr:uid="{00000000-0005-0000-0000-0000A6040000}"/>
    <cellStyle name="Comma 2 2 3 3 2" xfId="3703" xr:uid="{E21C0B4F-9F4A-4297-85EC-47477EECFE68}"/>
    <cellStyle name="Comma 2 2 3 4" xfId="1192" xr:uid="{00000000-0005-0000-0000-0000A7040000}"/>
    <cellStyle name="Comma 2 2 3 4 2" xfId="3704" xr:uid="{632E2F80-D421-49D4-BD69-332C474D2993}"/>
    <cellStyle name="Comma 2 2 3 5" xfId="1193" xr:uid="{00000000-0005-0000-0000-0000A8040000}"/>
    <cellStyle name="Comma 2 2 3 5 2" xfId="3705" xr:uid="{DC5E697B-F10D-472D-B023-9231282866D8}"/>
    <cellStyle name="Comma 2 2 4" xfId="1194" xr:uid="{00000000-0005-0000-0000-0000A9040000}"/>
    <cellStyle name="Comma 2 2 4 2" xfId="3706" xr:uid="{5E3724C9-521A-4914-8A63-326981E364CF}"/>
    <cellStyle name="Comma 2 2 5" xfId="1195" xr:uid="{00000000-0005-0000-0000-0000AA040000}"/>
    <cellStyle name="Comma 2 2 5 2" xfId="3707" xr:uid="{1244F19A-2B63-4C50-A20B-4B117ABEEAE0}"/>
    <cellStyle name="Comma 2 2 6" xfId="1196" xr:uid="{00000000-0005-0000-0000-0000AB040000}"/>
    <cellStyle name="Comma 2 2 6 2" xfId="3708" xr:uid="{4ADFE37B-5BF7-4BA0-8323-56BB39004A3E}"/>
    <cellStyle name="Comma 2 2 7" xfId="1197" xr:uid="{00000000-0005-0000-0000-0000AC040000}"/>
    <cellStyle name="Comma 2 2 7 2" xfId="3709" xr:uid="{D3655DDA-A352-42BA-9C72-5D288D2F24B8}"/>
    <cellStyle name="Comma 2 3" xfId="1198" xr:uid="{00000000-0005-0000-0000-0000AD040000}"/>
    <cellStyle name="Comma 2 3 2" xfId="1199" xr:uid="{00000000-0005-0000-0000-0000AE040000}"/>
    <cellStyle name="Comma 2 3 2 2" xfId="1200" xr:uid="{00000000-0005-0000-0000-0000AF040000}"/>
    <cellStyle name="Comma 2 3 2 2 2" xfId="3711" xr:uid="{B1E3A57E-7076-4D79-8C87-A863CDDD96C9}"/>
    <cellStyle name="Comma 2 3 2 3" xfId="3710" xr:uid="{B562C9FB-647C-4967-8452-8D387FBE3657}"/>
    <cellStyle name="Comma 2 3 3" xfId="1201" xr:uid="{00000000-0005-0000-0000-0000B0040000}"/>
    <cellStyle name="Comma 2 3 3 2" xfId="3712" xr:uid="{DF5B83AD-90DA-4167-906B-DF3EB03AACB0}"/>
    <cellStyle name="Comma 2 3 4" xfId="1202" xr:uid="{00000000-0005-0000-0000-0000B1040000}"/>
    <cellStyle name="Comma 2 3 5" xfId="1203" xr:uid="{00000000-0005-0000-0000-0000B2040000}"/>
    <cellStyle name="Comma 2 3 5 2" xfId="3713" xr:uid="{1C8F8D0D-2A0B-4D10-8045-22293C3D8AF7}"/>
    <cellStyle name="Comma 2 4" xfId="1204" xr:uid="{00000000-0005-0000-0000-0000B3040000}"/>
    <cellStyle name="Comma 2 4 2" xfId="1205" xr:uid="{00000000-0005-0000-0000-0000B4040000}"/>
    <cellStyle name="Comma 2 4 2 2" xfId="3715" xr:uid="{62A8BD5A-0943-4BBE-90FF-6673D829021F}"/>
    <cellStyle name="Comma 2 4 3" xfId="3714" xr:uid="{0A7303F7-2A90-471C-8796-F1D5984E4660}"/>
    <cellStyle name="Comma 2 5" xfId="1206" xr:uid="{00000000-0005-0000-0000-0000B5040000}"/>
    <cellStyle name="Comma 2 5 2" xfId="3716" xr:uid="{0E20BD31-8386-43D9-9AA5-816FF4E9201A}"/>
    <cellStyle name="Comma 2 6" xfId="1207" xr:uid="{00000000-0005-0000-0000-0000B6040000}"/>
    <cellStyle name="Comma 2 6 2" xfId="3717" xr:uid="{F6F0D2E4-07FA-47FC-8537-57AD6251FFCA}"/>
    <cellStyle name="Comma 2 7" xfId="1208" xr:uid="{00000000-0005-0000-0000-0000B7040000}"/>
    <cellStyle name="Comma 2_CLCD" xfId="1209" xr:uid="{00000000-0005-0000-0000-0000B8040000}"/>
    <cellStyle name="Comma 20" xfId="1210" xr:uid="{00000000-0005-0000-0000-0000B9040000}"/>
    <cellStyle name="Comma 20 2" xfId="1211" xr:uid="{00000000-0005-0000-0000-0000BA040000}"/>
    <cellStyle name="Comma 20 2 2" xfId="3719" xr:uid="{3C20E1C3-5C32-4091-BA78-58F03A35310E}"/>
    <cellStyle name="Comma 20 3" xfId="1212" xr:uid="{00000000-0005-0000-0000-0000BB040000}"/>
    <cellStyle name="Comma 20 3 2" xfId="3720" xr:uid="{32D6AF2E-AC5A-4C1D-B21B-B54324B31AE6}"/>
    <cellStyle name="Comma 20 4" xfId="1213" xr:uid="{00000000-0005-0000-0000-0000BC040000}"/>
    <cellStyle name="Comma 20 4 2" xfId="3721" xr:uid="{2B7E2BDD-6A1F-4B98-ACE5-8A85A3F127B4}"/>
    <cellStyle name="Comma 20 5" xfId="1214" xr:uid="{00000000-0005-0000-0000-0000BD040000}"/>
    <cellStyle name="Comma 20 5 2" xfId="3722" xr:uid="{C20AC4DE-3E5C-40EE-BED1-3775786D4060}"/>
    <cellStyle name="Comma 20 6" xfId="3718" xr:uid="{23EFA6CE-D2D7-48D8-841E-C60BA93D35A3}"/>
    <cellStyle name="Comma 21" xfId="1215" xr:uid="{00000000-0005-0000-0000-0000BE040000}"/>
    <cellStyle name="Comma 21 2" xfId="1216" xr:uid="{00000000-0005-0000-0000-0000BF040000}"/>
    <cellStyle name="Comma 21 2 2" xfId="3724" xr:uid="{41BD5DB8-1718-46A1-97B6-04D6D927FC9F}"/>
    <cellStyle name="Comma 21 3" xfId="1217" xr:uid="{00000000-0005-0000-0000-0000C0040000}"/>
    <cellStyle name="Comma 21 3 2" xfId="3725" xr:uid="{FC66D942-70C1-4917-A34F-4AA059F197B7}"/>
    <cellStyle name="Comma 21 4" xfId="1218" xr:uid="{00000000-0005-0000-0000-0000C1040000}"/>
    <cellStyle name="Comma 21 4 2" xfId="3726" xr:uid="{11DFA2AC-F961-4AE6-B570-A1F426035678}"/>
    <cellStyle name="Comma 21 5" xfId="3723" xr:uid="{24EDD36A-46E2-4E62-8C57-96070030F49D}"/>
    <cellStyle name="Comma 22" xfId="1219" xr:uid="{00000000-0005-0000-0000-0000C2040000}"/>
    <cellStyle name="Comma 22 2" xfId="1220" xr:uid="{00000000-0005-0000-0000-0000C3040000}"/>
    <cellStyle name="Comma 22 2 2" xfId="1221" xr:uid="{00000000-0005-0000-0000-0000C4040000}"/>
    <cellStyle name="Comma 22 2 2 2" xfId="3729" xr:uid="{822D8A51-46C9-4B2D-8461-2B74A71714A2}"/>
    <cellStyle name="Comma 22 2 3" xfId="3728" xr:uid="{2ABB914B-0473-4F9F-BD1D-A482A63E9A0D}"/>
    <cellStyle name="Comma 22 3" xfId="1222" xr:uid="{00000000-0005-0000-0000-0000C5040000}"/>
    <cellStyle name="Comma 22 3 2" xfId="3730" xr:uid="{77FF8A60-EEB7-463F-BCD3-ED7C709DCDFD}"/>
    <cellStyle name="Comma 22 4" xfId="1223" xr:uid="{00000000-0005-0000-0000-0000C6040000}"/>
    <cellStyle name="Comma 22 4 2" xfId="3731" xr:uid="{C0030139-C529-45A1-AD1A-78CFE2F2AF65}"/>
    <cellStyle name="Comma 22 5" xfId="3727" xr:uid="{735EF1F6-FFD9-4942-A0A3-354936A05F40}"/>
    <cellStyle name="Comma 23" xfId="1224" xr:uid="{00000000-0005-0000-0000-0000C7040000}"/>
    <cellStyle name="Comma 23 2" xfId="1225" xr:uid="{00000000-0005-0000-0000-0000C8040000}"/>
    <cellStyle name="Comma 23 2 2" xfId="3733" xr:uid="{AA01743D-0153-4263-BF2A-45B78EA2DC11}"/>
    <cellStyle name="Comma 23 3" xfId="1226" xr:uid="{00000000-0005-0000-0000-0000C9040000}"/>
    <cellStyle name="Comma 23 3 2" xfId="3734" xr:uid="{33314A4C-E0EC-4F6C-A77C-2AD192BAA055}"/>
    <cellStyle name="Comma 23 4" xfId="1227" xr:uid="{00000000-0005-0000-0000-0000CA040000}"/>
    <cellStyle name="Comma 23 4 2" xfId="3735" xr:uid="{81B9AA6D-9C19-4888-857D-334E18AE90A2}"/>
    <cellStyle name="Comma 23 5" xfId="1228" xr:uid="{00000000-0005-0000-0000-0000CB040000}"/>
    <cellStyle name="Comma 23 5 2" xfId="3736" xr:uid="{96D397AA-9FF7-4491-93CB-9E375A439B77}"/>
    <cellStyle name="Comma 23 6" xfId="3732" xr:uid="{A4539BDD-2264-49A7-BB12-05758B766D2B}"/>
    <cellStyle name="Comma 24" xfId="1229" xr:uid="{00000000-0005-0000-0000-0000CC040000}"/>
    <cellStyle name="Comma 24 2" xfId="1230" xr:uid="{00000000-0005-0000-0000-0000CD040000}"/>
    <cellStyle name="Comma 24 2 2" xfId="3738" xr:uid="{67074A41-165C-4E1F-BD45-B4C2C17A1A22}"/>
    <cellStyle name="Comma 24 3" xfId="1231" xr:uid="{00000000-0005-0000-0000-0000CE040000}"/>
    <cellStyle name="Comma 24 3 2" xfId="3739" xr:uid="{0519A0E3-1BF5-4533-9D1B-BB5607DFCB82}"/>
    <cellStyle name="Comma 24 4" xfId="1232" xr:uid="{00000000-0005-0000-0000-0000CF040000}"/>
    <cellStyle name="Comma 24 4 2" xfId="3740" xr:uid="{DFFC34A5-313B-432E-809C-7BA4731007EB}"/>
    <cellStyle name="Comma 24 5" xfId="3737" xr:uid="{77DEE1E1-E6A8-4B00-A0F7-D6BA9159F402}"/>
    <cellStyle name="Comma 25" xfId="1233" xr:uid="{00000000-0005-0000-0000-0000D0040000}"/>
    <cellStyle name="Comma 25 2" xfId="1234" xr:uid="{00000000-0005-0000-0000-0000D1040000}"/>
    <cellStyle name="Comma 25 2 2" xfId="1235" xr:uid="{00000000-0005-0000-0000-0000D2040000}"/>
    <cellStyle name="Comma 25 2 2 2" xfId="3743" xr:uid="{222C66C7-AB2B-4D61-8359-54A4F13F8F4F}"/>
    <cellStyle name="Comma 25 2 3" xfId="1236" xr:uid="{00000000-0005-0000-0000-0000D3040000}"/>
    <cellStyle name="Comma 25 2 3 2" xfId="3744" xr:uid="{0C40539E-2B92-47E4-B718-231EED7C5E36}"/>
    <cellStyle name="Comma 25 2 4" xfId="3742" xr:uid="{1622E952-153C-47A0-B9EE-6E2CE3416C5A}"/>
    <cellStyle name="Comma 25 3" xfId="1237" xr:uid="{00000000-0005-0000-0000-0000D4040000}"/>
    <cellStyle name="Comma 25 3 2" xfId="3745" xr:uid="{E289CAD6-771B-407D-AB0C-C5366BC6FA73}"/>
    <cellStyle name="Comma 25 4" xfId="1238" xr:uid="{00000000-0005-0000-0000-0000D5040000}"/>
    <cellStyle name="Comma 25 4 2" xfId="3746" xr:uid="{515C6DF3-7B58-436E-ACDF-30C74C79FDED}"/>
    <cellStyle name="Comma 25 5" xfId="1239" xr:uid="{00000000-0005-0000-0000-0000D6040000}"/>
    <cellStyle name="Comma 25 5 2" xfId="1240" xr:uid="{00000000-0005-0000-0000-0000D7040000}"/>
    <cellStyle name="Comma 25 5 2 2" xfId="3748" xr:uid="{9B745627-9610-403E-8BE9-8E6B1361852A}"/>
    <cellStyle name="Comma 25 5 3" xfId="3747" xr:uid="{E90BCD96-D8B3-4D4F-89C9-553566ED612E}"/>
    <cellStyle name="Comma 25 6" xfId="1241" xr:uid="{00000000-0005-0000-0000-0000D8040000}"/>
    <cellStyle name="Comma 25 6 2" xfId="3749" xr:uid="{6B80F10B-7F77-448E-A38A-191E38D9917B}"/>
    <cellStyle name="Comma 25 7" xfId="3741" xr:uid="{B3B51660-6B3D-437A-95B1-305115FE45ED}"/>
    <cellStyle name="Comma 26" xfId="1242" xr:uid="{00000000-0005-0000-0000-0000D9040000}"/>
    <cellStyle name="Comma 26 2" xfId="1243" xr:uid="{00000000-0005-0000-0000-0000DA040000}"/>
    <cellStyle name="Comma 26 2 2" xfId="1244" xr:uid="{00000000-0005-0000-0000-0000DB040000}"/>
    <cellStyle name="Comma 26 2 2 2" xfId="3752" xr:uid="{800E664E-9900-472D-8DAA-E1B6A1DFAE72}"/>
    <cellStyle name="Comma 26 2 3" xfId="3751" xr:uid="{CCF65250-DB68-47CC-A9D1-494E556D649B}"/>
    <cellStyle name="Comma 26 3" xfId="1245" xr:uid="{00000000-0005-0000-0000-0000DC040000}"/>
    <cellStyle name="Comma 26 3 2" xfId="3753" xr:uid="{287780F0-9D68-4520-9F0D-8E014C484773}"/>
    <cellStyle name="Comma 26 4" xfId="1246" xr:uid="{00000000-0005-0000-0000-0000DD040000}"/>
    <cellStyle name="Comma 26 4 2" xfId="3754" xr:uid="{DD132215-58D2-4F9A-9780-47A7CB357A5D}"/>
    <cellStyle name="Comma 26 5" xfId="1247" xr:uid="{00000000-0005-0000-0000-0000DE040000}"/>
    <cellStyle name="Comma 26 5 2" xfId="1248" xr:uid="{00000000-0005-0000-0000-0000DF040000}"/>
    <cellStyle name="Comma 26 5 2 2" xfId="3756" xr:uid="{600DE6F2-AE3A-4421-857D-E684729E1F31}"/>
    <cellStyle name="Comma 26 5 3" xfId="3755" xr:uid="{E64D0992-877E-4A24-A7F8-B1C0E52FC49F}"/>
    <cellStyle name="Comma 26 6" xfId="3750" xr:uid="{CBB2D6D4-EF6E-43CD-9732-0977323A89A9}"/>
    <cellStyle name="Comma 27" xfId="1249" xr:uid="{00000000-0005-0000-0000-0000E0040000}"/>
    <cellStyle name="Comma 27 2" xfId="1250" xr:uid="{00000000-0005-0000-0000-0000E1040000}"/>
    <cellStyle name="Comma 27 2 2" xfId="1251" xr:uid="{00000000-0005-0000-0000-0000E2040000}"/>
    <cellStyle name="Comma 27 2 2 2" xfId="3759" xr:uid="{ABDAE28D-E781-4479-A33F-DCEDEDD2E812}"/>
    <cellStyle name="Comma 27 2 3" xfId="3758" xr:uid="{6C6A243E-982E-45EF-838E-F1F362B43431}"/>
    <cellStyle name="Comma 27 3" xfId="1252" xr:uid="{00000000-0005-0000-0000-0000E3040000}"/>
    <cellStyle name="Comma 27 3 2" xfId="3760" xr:uid="{6F698BAC-ADB2-4D70-9662-4FFAA403A94A}"/>
    <cellStyle name="Comma 27 4" xfId="1253" xr:uid="{00000000-0005-0000-0000-0000E4040000}"/>
    <cellStyle name="Comma 27 4 2" xfId="3761" xr:uid="{3F73BCB5-23D3-49BD-9268-8EBE5F7B255E}"/>
    <cellStyle name="Comma 27 5" xfId="1254" xr:uid="{00000000-0005-0000-0000-0000E5040000}"/>
    <cellStyle name="Comma 27 5 2" xfId="1255" xr:uid="{00000000-0005-0000-0000-0000E6040000}"/>
    <cellStyle name="Comma 27 5 2 2" xfId="3763" xr:uid="{0C201986-FD98-4584-93D3-7D8F943B0810}"/>
    <cellStyle name="Comma 27 5 3" xfId="3762" xr:uid="{429D13AD-3C15-4A0C-B8E0-23670BA6EF18}"/>
    <cellStyle name="Comma 27 6" xfId="3757" xr:uid="{09A3F063-64C4-4BF3-BA7C-3B23CD045381}"/>
    <cellStyle name="Comma 28" xfId="1256" xr:uid="{00000000-0005-0000-0000-0000E7040000}"/>
    <cellStyle name="Comma 28 2" xfId="1257" xr:uid="{00000000-0005-0000-0000-0000E8040000}"/>
    <cellStyle name="Comma 28 2 2" xfId="1258" xr:uid="{00000000-0005-0000-0000-0000E9040000}"/>
    <cellStyle name="Comma 28 2 2 2" xfId="3766" xr:uid="{D5AC1F68-52C5-492B-99AB-01D184067E20}"/>
    <cellStyle name="Comma 28 2 3" xfId="1259" xr:uid="{00000000-0005-0000-0000-0000EA040000}"/>
    <cellStyle name="Comma 28 2 3 2" xfId="3767" xr:uid="{FAAD1BFC-44EE-4A22-801F-8E081E5EB9E0}"/>
    <cellStyle name="Comma 28 2 4" xfId="3765" xr:uid="{6CA83E9C-260D-4B78-AAA1-350D495E33E5}"/>
    <cellStyle name="Comma 28 3" xfId="1260" xr:uid="{00000000-0005-0000-0000-0000EB040000}"/>
    <cellStyle name="Comma 28 3 2" xfId="3768" xr:uid="{53155807-67B4-4908-8492-5D66F70343B7}"/>
    <cellStyle name="Comma 28 4" xfId="1261" xr:uid="{00000000-0005-0000-0000-0000EC040000}"/>
    <cellStyle name="Comma 28 4 2" xfId="1262" xr:uid="{00000000-0005-0000-0000-0000ED040000}"/>
    <cellStyle name="Comma 28 4 2 2" xfId="3770" xr:uid="{5B959AAB-730C-4450-9CCE-13117EC98B7A}"/>
    <cellStyle name="Comma 28 4 3" xfId="3769" xr:uid="{C76C825F-471B-4BFB-89F1-373584F6E3D8}"/>
    <cellStyle name="Comma 28 5" xfId="1263" xr:uid="{00000000-0005-0000-0000-0000EE040000}"/>
    <cellStyle name="Comma 28 5 2" xfId="3771" xr:uid="{8C82B9CF-8D2F-4724-B29E-E4150870E290}"/>
    <cellStyle name="Comma 28 6" xfId="3764" xr:uid="{5AC1FFFB-B599-4815-9D9F-2BB5CD42DAEE}"/>
    <cellStyle name="Comma 29" xfId="1264" xr:uid="{00000000-0005-0000-0000-0000EF040000}"/>
    <cellStyle name="Comma 29 2" xfId="1265" xr:uid="{00000000-0005-0000-0000-0000F0040000}"/>
    <cellStyle name="Comma 29 2 2" xfId="1266" xr:uid="{00000000-0005-0000-0000-0000F1040000}"/>
    <cellStyle name="Comma 29 2 2 2" xfId="3774" xr:uid="{6D06D1D2-87C6-48C0-96E7-3AC6E5F28611}"/>
    <cellStyle name="Comma 29 2 3" xfId="1267" xr:uid="{00000000-0005-0000-0000-0000F2040000}"/>
    <cellStyle name="Comma 29 2 3 2" xfId="3775" xr:uid="{2DD5D739-6906-4F98-9E31-02524F617724}"/>
    <cellStyle name="Comma 29 2 4" xfId="1268" xr:uid="{00000000-0005-0000-0000-0000F3040000}"/>
    <cellStyle name="Comma 29 2 4 2" xfId="3776" xr:uid="{14D6F056-2D24-4FAA-947E-501016C8817A}"/>
    <cellStyle name="Comma 29 2 5" xfId="3773" xr:uid="{B7D1461F-C85F-47D2-96FA-24922E3D39EB}"/>
    <cellStyle name="Comma 29 3" xfId="1269" xr:uid="{00000000-0005-0000-0000-0000F4040000}"/>
    <cellStyle name="Comma 29 3 2" xfId="3777" xr:uid="{1D591DD5-6DC4-45BF-B738-27B88A8361E7}"/>
    <cellStyle name="Comma 29 4" xfId="1270" xr:uid="{00000000-0005-0000-0000-0000F5040000}"/>
    <cellStyle name="Comma 29 4 2" xfId="3778" xr:uid="{7BFE6AD6-D4C1-4C67-84AE-C04CFF365998}"/>
    <cellStyle name="Comma 29 5" xfId="1271" xr:uid="{00000000-0005-0000-0000-0000F6040000}"/>
    <cellStyle name="Comma 29 5 2" xfId="3779" xr:uid="{17E2506F-7A6E-4612-84A4-BD3FCA0311CD}"/>
    <cellStyle name="Comma 29 6" xfId="3772" xr:uid="{31E2B991-18B0-479B-A656-5834D07A36A5}"/>
    <cellStyle name="Comma 3" xfId="1272" xr:uid="{00000000-0005-0000-0000-0000F7040000}"/>
    <cellStyle name="Comma 3 2" xfId="1273" xr:uid="{00000000-0005-0000-0000-0000F8040000}"/>
    <cellStyle name="Comma 3 2 2" xfId="1274" xr:uid="{00000000-0005-0000-0000-0000F9040000}"/>
    <cellStyle name="Comma 3 2 2 2" xfId="1275" xr:uid="{00000000-0005-0000-0000-0000FA040000}"/>
    <cellStyle name="Comma 3 2 2 2 2" xfId="3781" xr:uid="{8B7018E3-B808-4AA6-B1C7-D015A57231EC}"/>
    <cellStyle name="Comma 3 2 2 3" xfId="3780" xr:uid="{94068F5A-513C-47E9-A7D7-92D5B0148DE8}"/>
    <cellStyle name="Comma 3 2 3" xfId="1276" xr:uid="{00000000-0005-0000-0000-0000FB040000}"/>
    <cellStyle name="Comma 3 2 3 2" xfId="3782" xr:uid="{DC84A1DF-B73F-4D3B-8D6A-9965BACF7D41}"/>
    <cellStyle name="Comma 3 2 4" xfId="1277" xr:uid="{00000000-0005-0000-0000-0000FC040000}"/>
    <cellStyle name="Comma 3 2 4 2" xfId="3783" xr:uid="{F1EEFD39-51BF-41FC-897C-EB4793D8EEDD}"/>
    <cellStyle name="Comma 3 3" xfId="1278" xr:uid="{00000000-0005-0000-0000-0000FD040000}"/>
    <cellStyle name="Comma 3 3 2" xfId="1279" xr:uid="{00000000-0005-0000-0000-0000FE040000}"/>
    <cellStyle name="Comma 3 3 2 2" xfId="3785" xr:uid="{2ECFECA7-2574-4A8E-80C7-BE7A645E6A1C}"/>
    <cellStyle name="Comma 3 3 3" xfId="1280" xr:uid="{00000000-0005-0000-0000-0000FF040000}"/>
    <cellStyle name="Comma 3 3 3 2" xfId="3786" xr:uid="{CFC033F9-9D53-49DC-9100-95B04820A54F}"/>
    <cellStyle name="Comma 3 3 4" xfId="1281" xr:uid="{00000000-0005-0000-0000-000000050000}"/>
    <cellStyle name="Comma 3 3 4 2" xfId="1282" xr:uid="{00000000-0005-0000-0000-000001050000}"/>
    <cellStyle name="Comma 3 3 4 2 2" xfId="3788" xr:uid="{A959A67F-7C55-42DF-BE7E-36EBA31FB92A}"/>
    <cellStyle name="Comma 3 3 4 3" xfId="3787" xr:uid="{05FB5646-434E-4026-9318-04AE11530D4A}"/>
    <cellStyle name="Comma 3 3 5" xfId="1283" xr:uid="{00000000-0005-0000-0000-000002050000}"/>
    <cellStyle name="Comma 3 3 5 2" xfId="3789" xr:uid="{75BCAF6C-ADD8-4DCA-AE16-993113FD81D9}"/>
    <cellStyle name="Comma 3 3 6" xfId="3784" xr:uid="{7E4EDB71-AFC2-43B9-A0E7-33616D6B453F}"/>
    <cellStyle name="Comma 3 4" xfId="1284" xr:uid="{00000000-0005-0000-0000-000003050000}"/>
    <cellStyle name="Comma 3 4 2" xfId="1285" xr:uid="{00000000-0005-0000-0000-000004050000}"/>
    <cellStyle name="Comma 3 4 2 2" xfId="3791" xr:uid="{69C6BEB9-C7BB-4937-A8B6-445603DF22AD}"/>
    <cellStyle name="Comma 3 4 3" xfId="1286" xr:uid="{00000000-0005-0000-0000-000005050000}"/>
    <cellStyle name="Comma 3 4 3 2" xfId="3792" xr:uid="{9DEEE755-1FD8-46E1-9F63-59963276229F}"/>
    <cellStyle name="Comma 3 4 4" xfId="3790" xr:uid="{8EC04EDD-6458-4091-AF23-FCDCC86A476B}"/>
    <cellStyle name="Comma 3 5" xfId="1287" xr:uid="{00000000-0005-0000-0000-000006050000}"/>
    <cellStyle name="Comma 3 5 2" xfId="3793" xr:uid="{5BA3D60D-86E3-4AB0-B762-7AABAAE6ADEF}"/>
    <cellStyle name="Comma 3 6" xfId="1288" xr:uid="{00000000-0005-0000-0000-000007050000}"/>
    <cellStyle name="Comma 3 6 2" xfId="3794" xr:uid="{87D6C16C-0E29-440A-9720-2DFAABBE3230}"/>
    <cellStyle name="Comma 3 7" xfId="1289" xr:uid="{00000000-0005-0000-0000-000008050000}"/>
    <cellStyle name="Comma 3 7 2" xfId="3795" xr:uid="{7DE5A28E-07CA-4711-89F6-4708CE0AFFDA}"/>
    <cellStyle name="Comma 30" xfId="1290" xr:uid="{00000000-0005-0000-0000-000009050000}"/>
    <cellStyle name="Comma 30 2" xfId="1291" xr:uid="{00000000-0005-0000-0000-00000A050000}"/>
    <cellStyle name="Comma 30 2 2" xfId="1292" xr:uid="{00000000-0005-0000-0000-00000B050000}"/>
    <cellStyle name="Comma 30 2 2 2" xfId="3798" xr:uid="{2F466983-B0B9-4E1A-B16C-1CA2409F0379}"/>
    <cellStyle name="Comma 30 2 3" xfId="1293" xr:uid="{00000000-0005-0000-0000-00000C050000}"/>
    <cellStyle name="Comma 30 2 3 2" xfId="3799" xr:uid="{374CE1D1-A967-4A49-8798-C1DC55C01E18}"/>
    <cellStyle name="Comma 30 2 4" xfId="1294" xr:uid="{00000000-0005-0000-0000-00000D050000}"/>
    <cellStyle name="Comma 30 2 4 2" xfId="3800" xr:uid="{02301AE3-5068-4CF4-B7C1-9813C9E212DA}"/>
    <cellStyle name="Comma 30 2 5" xfId="3797" xr:uid="{F19F375A-C2F0-45A1-A083-BF739CD3E400}"/>
    <cellStyle name="Comma 30 3" xfId="1295" xr:uid="{00000000-0005-0000-0000-00000E050000}"/>
    <cellStyle name="Comma 30 3 2" xfId="3801" xr:uid="{6CB5A81C-377B-4C70-947F-E77937922385}"/>
    <cellStyle name="Comma 30 4" xfId="1296" xr:uid="{00000000-0005-0000-0000-00000F050000}"/>
    <cellStyle name="Comma 30 4 2" xfId="3802" xr:uid="{C21995F8-5111-433F-B15A-FF2B6D0DB372}"/>
    <cellStyle name="Comma 30 5" xfId="1297" xr:uid="{00000000-0005-0000-0000-000010050000}"/>
    <cellStyle name="Comma 30 5 2" xfId="3803" xr:uid="{68990A7D-F5EE-4117-86CD-B7FDE81676F3}"/>
    <cellStyle name="Comma 30 6" xfId="3796" xr:uid="{DF8B6798-3933-43F3-86E5-BC7F5820992E}"/>
    <cellStyle name="Comma 31" xfId="1298" xr:uid="{00000000-0005-0000-0000-000011050000}"/>
    <cellStyle name="Comma 31 2" xfId="1299" xr:uid="{00000000-0005-0000-0000-000012050000}"/>
    <cellStyle name="Comma 31 2 2" xfId="1300" xr:uid="{00000000-0005-0000-0000-000013050000}"/>
    <cellStyle name="Comma 31 2 2 2" xfId="3806" xr:uid="{64AA2EDE-AE6C-4B51-95E9-E918515ACCF2}"/>
    <cellStyle name="Comma 31 2 3" xfId="3805" xr:uid="{932E1475-9A10-4A20-BCEA-8EB55A8254D2}"/>
    <cellStyle name="Comma 31 3" xfId="1301" xr:uid="{00000000-0005-0000-0000-000014050000}"/>
    <cellStyle name="Comma 31 3 2" xfId="3807" xr:uid="{3D80A382-CDCF-4517-8E9C-D9DDBE3DCDB9}"/>
    <cellStyle name="Comma 31 4" xfId="1302" xr:uid="{00000000-0005-0000-0000-000015050000}"/>
    <cellStyle name="Comma 31 4 2" xfId="3808" xr:uid="{090CA2C0-E5AD-46A7-A603-41E6638DFB6B}"/>
    <cellStyle name="Comma 31 5" xfId="3804" xr:uid="{A35F07D4-1135-448B-AA77-041F9D50FAE5}"/>
    <cellStyle name="Comma 32" xfId="1303" xr:uid="{00000000-0005-0000-0000-000016050000}"/>
    <cellStyle name="Comma 32 2" xfId="1304" xr:uid="{00000000-0005-0000-0000-000017050000}"/>
    <cellStyle name="Comma 32 2 2" xfId="3810" xr:uid="{2FDB6A22-1FC1-4483-A896-77C52E82D17B}"/>
    <cellStyle name="Comma 32 3" xfId="3809" xr:uid="{111F0C3C-FEA0-485A-945E-9E30FADE071B}"/>
    <cellStyle name="Comma 33" xfId="1305" xr:uid="{00000000-0005-0000-0000-000018050000}"/>
    <cellStyle name="Comma 33 2" xfId="1306" xr:uid="{00000000-0005-0000-0000-000019050000}"/>
    <cellStyle name="Comma 33 2 2" xfId="3812" xr:uid="{F6DF130A-B699-4995-B56E-0AF13816CC52}"/>
    <cellStyle name="Comma 33 3" xfId="3811" xr:uid="{640AAAF5-43B2-4F1C-B38B-4414E3111955}"/>
    <cellStyle name="Comma 34" xfId="1307" xr:uid="{00000000-0005-0000-0000-00001A050000}"/>
    <cellStyle name="Comma 34 2" xfId="1308" xr:uid="{00000000-0005-0000-0000-00001B050000}"/>
    <cellStyle name="Comma 34 2 2" xfId="3814" xr:uid="{13337D7B-2A48-4C55-B90A-2C77E99D90F3}"/>
    <cellStyle name="Comma 34 3" xfId="3813" xr:uid="{862F7EA9-D4E3-47CF-8E31-43FFE8FE0610}"/>
    <cellStyle name="Comma 35" xfId="1309" xr:uid="{00000000-0005-0000-0000-00001C050000}"/>
    <cellStyle name="Comma 35 2" xfId="1310" xr:uid="{00000000-0005-0000-0000-00001D050000}"/>
    <cellStyle name="Comma 35 2 2" xfId="3816" xr:uid="{2799C49A-7737-4F47-BA7B-217F99CE7740}"/>
    <cellStyle name="Comma 35 3" xfId="3815" xr:uid="{B32003CD-1931-4ABC-98F5-FF5648358131}"/>
    <cellStyle name="Comma 36" xfId="1311" xr:uid="{00000000-0005-0000-0000-00001E050000}"/>
    <cellStyle name="Comma 36 2" xfId="1312" xr:uid="{00000000-0005-0000-0000-00001F050000}"/>
    <cellStyle name="Comma 36 2 2" xfId="3818" xr:uid="{AD1706BA-45BC-40CB-AC7F-A954DFA5326D}"/>
    <cellStyle name="Comma 36 3" xfId="3817" xr:uid="{C06B6F2C-6668-4425-983B-BB1A426FA7F3}"/>
    <cellStyle name="Comma 37" xfId="1313" xr:uid="{00000000-0005-0000-0000-000020050000}"/>
    <cellStyle name="Comma 37 2" xfId="1314" xr:uid="{00000000-0005-0000-0000-000021050000}"/>
    <cellStyle name="Comma 37 2 2" xfId="3820" xr:uid="{707A67BF-4D02-47D7-8124-02A6D76B39CC}"/>
    <cellStyle name="Comma 37 3" xfId="3819" xr:uid="{4F236571-082D-486E-A36D-D769FFB9C1D2}"/>
    <cellStyle name="Comma 38" xfId="1315" xr:uid="{00000000-0005-0000-0000-000022050000}"/>
    <cellStyle name="Comma 38 2" xfId="3821" xr:uid="{56B83AE0-B607-4A04-BCB1-3316F6C3D538}"/>
    <cellStyle name="Comma 39" xfId="1316" xr:uid="{00000000-0005-0000-0000-000023050000}"/>
    <cellStyle name="Comma 39 2" xfId="3822" xr:uid="{2B398BB6-74F8-4213-8A07-809E77BD2161}"/>
    <cellStyle name="Comma 4" xfId="1317" xr:uid="{00000000-0005-0000-0000-000024050000}"/>
    <cellStyle name="Comma 4 2" xfId="1318" xr:uid="{00000000-0005-0000-0000-000025050000}"/>
    <cellStyle name="Comma 4 2 2" xfId="1319" xr:uid="{00000000-0005-0000-0000-000026050000}"/>
    <cellStyle name="Comma 4 2 2 2" xfId="1320" xr:uid="{00000000-0005-0000-0000-000027050000}"/>
    <cellStyle name="Comma 4 2 2 2 2" xfId="3826" xr:uid="{C088B1A5-9D13-48BE-8C2F-0C1EEBE64980}"/>
    <cellStyle name="Comma 4 2 2 3" xfId="3825" xr:uid="{671ECF83-5008-459F-AD7C-CF0F6AF34644}"/>
    <cellStyle name="Comma 4 2 3" xfId="1321" xr:uid="{00000000-0005-0000-0000-000028050000}"/>
    <cellStyle name="Comma 4 2 3 2" xfId="3827" xr:uid="{587003D6-D31E-4A11-BD4B-1323C3827E7B}"/>
    <cellStyle name="Comma 4 2 4" xfId="1322" xr:uid="{00000000-0005-0000-0000-000029050000}"/>
    <cellStyle name="Comma 4 2 4 2" xfId="3828" xr:uid="{6DE49D9D-36AD-4EF8-A373-660BDE15419E}"/>
    <cellStyle name="Comma 4 2 5" xfId="3824" xr:uid="{A15F6F2A-D1A2-4447-93F0-9D72BAC82F3C}"/>
    <cellStyle name="Comma 4 3" xfId="1323" xr:uid="{00000000-0005-0000-0000-00002A050000}"/>
    <cellStyle name="Comma 4 3 2" xfId="1324" xr:uid="{00000000-0005-0000-0000-00002B050000}"/>
    <cellStyle name="Comma 4 3 2 2" xfId="3830" xr:uid="{05B1611C-4C16-49EF-BFBD-A88D693C8797}"/>
    <cellStyle name="Comma 4 3 3" xfId="3829" xr:uid="{04FDCAA0-9B4D-4604-9D96-A7E159734A85}"/>
    <cellStyle name="Comma 4 4" xfId="1325" xr:uid="{00000000-0005-0000-0000-00002C050000}"/>
    <cellStyle name="Comma 4 4 2" xfId="1326" xr:uid="{00000000-0005-0000-0000-00002D050000}"/>
    <cellStyle name="Comma 4 4 2 2" xfId="3832" xr:uid="{C82570EA-8C8F-4D0A-8D15-349BA95BBA0E}"/>
    <cellStyle name="Comma 4 4 3" xfId="1327" xr:uid="{00000000-0005-0000-0000-00002E050000}"/>
    <cellStyle name="Comma 4 4 3 2" xfId="3833" xr:uid="{404DBD09-B569-40D6-8FCF-929C1A6DE446}"/>
    <cellStyle name="Comma 4 4 4" xfId="3831" xr:uid="{43BFA672-A10F-42A7-BA96-C0FC250D3BF7}"/>
    <cellStyle name="Comma 4 5" xfId="1328" xr:uid="{00000000-0005-0000-0000-00002F050000}"/>
    <cellStyle name="Comma 4 5 2" xfId="3834" xr:uid="{98A08E64-C3B9-48E6-99E2-BBA920715E56}"/>
    <cellStyle name="Comma 4 6" xfId="1329" xr:uid="{00000000-0005-0000-0000-000030050000}"/>
    <cellStyle name="Comma 4 6 2" xfId="3835" xr:uid="{4126DDC7-3A52-4EAE-A512-41297AE47B98}"/>
    <cellStyle name="Comma 4 7" xfId="3823" xr:uid="{9EFEBF00-4FBA-4FB0-821F-B47406C02F19}"/>
    <cellStyle name="Comma 40" xfId="1330" xr:uid="{00000000-0005-0000-0000-000031050000}"/>
    <cellStyle name="Comma 40 2" xfId="3836" xr:uid="{7505D793-86B8-4EF8-A0B2-2E47D3CEF423}"/>
    <cellStyle name="Comma 41" xfId="1331" xr:uid="{00000000-0005-0000-0000-000032050000}"/>
    <cellStyle name="Comma 41 2" xfId="3837" xr:uid="{C9EEE940-553B-4D34-9654-18F40861841F}"/>
    <cellStyle name="Comma 42" xfId="1332" xr:uid="{00000000-0005-0000-0000-000033050000}"/>
    <cellStyle name="Comma 42 2" xfId="3838" xr:uid="{DA0D52CB-574B-474D-85B4-EAF1FC877C44}"/>
    <cellStyle name="Comma 43" xfId="1333" xr:uid="{00000000-0005-0000-0000-000034050000}"/>
    <cellStyle name="Comma 43 2" xfId="3839" xr:uid="{12EA4892-45A2-4CC0-9077-693E2B94455B}"/>
    <cellStyle name="Comma 44" xfId="1334" xr:uid="{00000000-0005-0000-0000-000035050000}"/>
    <cellStyle name="Comma 44 2" xfId="3840" xr:uid="{93C8F5F9-95C2-40B8-8018-B2A8D7091889}"/>
    <cellStyle name="Comma 45" xfId="1335" xr:uid="{00000000-0005-0000-0000-000036050000}"/>
    <cellStyle name="Comma 45 2" xfId="3841" xr:uid="{8CEF1F01-FFE3-4BF2-A43C-3D704A788A42}"/>
    <cellStyle name="Comma 46" xfId="1336" xr:uid="{00000000-0005-0000-0000-000037050000}"/>
    <cellStyle name="Comma 46 2" xfId="3842" xr:uid="{880A0725-B352-49B9-BA02-AF0E2EC3061A}"/>
    <cellStyle name="Comma 47" xfId="1337" xr:uid="{00000000-0005-0000-0000-000038050000}"/>
    <cellStyle name="Comma 47 2" xfId="3843" xr:uid="{56EDD657-A47B-4AA8-A792-809F91C1B32E}"/>
    <cellStyle name="Comma 48" xfId="1338" xr:uid="{00000000-0005-0000-0000-000039050000}"/>
    <cellStyle name="Comma 48 2" xfId="3844" xr:uid="{EED4ADC7-1435-4F5C-BCA7-5EE7C90C79AF}"/>
    <cellStyle name="Comma 49" xfId="1339" xr:uid="{00000000-0005-0000-0000-00003A050000}"/>
    <cellStyle name="Comma 49 2" xfId="3845" xr:uid="{E71C2545-8364-4DEC-BFAE-EC308A60432D}"/>
    <cellStyle name="Comma 5" xfId="1340" xr:uid="{00000000-0005-0000-0000-00003B050000}"/>
    <cellStyle name="Comma 5 11" xfId="1341" xr:uid="{00000000-0005-0000-0000-00003C050000}"/>
    <cellStyle name="Comma 5 11 2" xfId="1342" xr:uid="{00000000-0005-0000-0000-00003D050000}"/>
    <cellStyle name="Comma 5 11 2 2" xfId="3847" xr:uid="{678892F3-D386-4458-BDF2-0667AE42CD25}"/>
    <cellStyle name="Comma 5 11 3" xfId="3846" xr:uid="{43A70623-4AA4-455B-81BF-97F4817797CF}"/>
    <cellStyle name="Comma 5 2" xfId="1343" xr:uid="{00000000-0005-0000-0000-00003E050000}"/>
    <cellStyle name="Comma 5 2 2" xfId="1344" xr:uid="{00000000-0005-0000-0000-00003F050000}"/>
    <cellStyle name="Comma 5 2 2 2" xfId="1345" xr:uid="{00000000-0005-0000-0000-000040050000}"/>
    <cellStyle name="Comma 5 2 2 2 2" xfId="3850" xr:uid="{DAD5E82C-961E-4948-9AF9-2461FBABD929}"/>
    <cellStyle name="Comma 5 2 2 3" xfId="3849" xr:uid="{0D533B90-499A-4746-87BA-C1A8A4E62BA7}"/>
    <cellStyle name="Comma 5 2 3" xfId="1346" xr:uid="{00000000-0005-0000-0000-000041050000}"/>
    <cellStyle name="Comma 5 2 3 2" xfId="3851" xr:uid="{9859C1E2-7EE3-4F0E-8B9A-4D727D6265FF}"/>
    <cellStyle name="Comma 5 2 4" xfId="1347" xr:uid="{00000000-0005-0000-0000-000042050000}"/>
    <cellStyle name="Comma 5 2 4 2" xfId="3852" xr:uid="{0D205C54-7547-4114-8452-CB7A8373A87E}"/>
    <cellStyle name="Comma 5 2 5" xfId="3848" xr:uid="{DAC67413-BD06-40BB-80C7-134577CC6B07}"/>
    <cellStyle name="Comma 5 3" xfId="1348" xr:uid="{00000000-0005-0000-0000-000043050000}"/>
    <cellStyle name="Comma 5 3 2" xfId="1349" xr:uid="{00000000-0005-0000-0000-000044050000}"/>
    <cellStyle name="Comma 5 3 2 2" xfId="3854" xr:uid="{DFCB4E81-9C85-40CF-AA19-452585930089}"/>
    <cellStyle name="Comma 5 3 3" xfId="1350" xr:uid="{00000000-0005-0000-0000-000045050000}"/>
    <cellStyle name="Comma 5 3 3 2" xfId="3855" xr:uid="{5BFFD04A-A342-4D62-B8BF-C550F5D7919F}"/>
    <cellStyle name="Comma 5 3 4" xfId="3853" xr:uid="{A1A64643-2557-481D-899F-1FC52D8D087F}"/>
    <cellStyle name="Comma 5 4" xfId="1351" xr:uid="{00000000-0005-0000-0000-000046050000}"/>
    <cellStyle name="Comma 5 4 2" xfId="3856" xr:uid="{6516A26E-7646-443C-A479-E37E8D62CE19}"/>
    <cellStyle name="Comma 5 5" xfId="1352" xr:uid="{00000000-0005-0000-0000-000047050000}"/>
    <cellStyle name="Comma 5 5 2" xfId="3857" xr:uid="{8591EC16-AE83-4411-B4B1-4BCBA6AB1CD6}"/>
    <cellStyle name="Comma 5 6" xfId="1353" xr:uid="{00000000-0005-0000-0000-000048050000}"/>
    <cellStyle name="Comma 5 6 2" xfId="3858" xr:uid="{BCE2F938-F84E-47B5-8C93-A10913BB33DC}"/>
    <cellStyle name="Comma 50" xfId="1354" xr:uid="{00000000-0005-0000-0000-000049050000}"/>
    <cellStyle name="Comma 50 2" xfId="3859" xr:uid="{FCFAFA05-69BD-488D-A6BE-EC10245F5212}"/>
    <cellStyle name="Comma 51" xfId="1355" xr:uid="{00000000-0005-0000-0000-00004A050000}"/>
    <cellStyle name="Comma 51 2" xfId="3860" xr:uid="{30A2A5FB-E193-48A4-923D-9498D41EBB1B}"/>
    <cellStyle name="Comma 52" xfId="1356" xr:uid="{00000000-0005-0000-0000-00004B050000}"/>
    <cellStyle name="Comma 52 2" xfId="3861" xr:uid="{2C67B1C8-9234-417E-A3F7-AB7A872C88B0}"/>
    <cellStyle name="Comma 53" xfId="1357" xr:uid="{00000000-0005-0000-0000-00004C050000}"/>
    <cellStyle name="Comma 53 2" xfId="3862" xr:uid="{9F723DDB-1E64-491D-B55A-582D609CDAA9}"/>
    <cellStyle name="Comma 54" xfId="1358" xr:uid="{00000000-0005-0000-0000-00004D050000}"/>
    <cellStyle name="Comma 54 2" xfId="1359" xr:uid="{00000000-0005-0000-0000-00004E050000}"/>
    <cellStyle name="Comma 54 2 2" xfId="3864" xr:uid="{3ACBEE05-FA10-4F45-B9BF-58B26F7FF58F}"/>
    <cellStyle name="Comma 54 3" xfId="3863" xr:uid="{78E02219-43F7-42D4-8381-B357832A0DEC}"/>
    <cellStyle name="Comma 55" xfId="1360" xr:uid="{00000000-0005-0000-0000-00004F050000}"/>
    <cellStyle name="Comma 55 2" xfId="3865" xr:uid="{885EE6C1-03E4-45B3-9555-7125AC156B03}"/>
    <cellStyle name="Comma 56" xfId="1361" xr:uid="{00000000-0005-0000-0000-000050050000}"/>
    <cellStyle name="Comma 56 2" xfId="3866" xr:uid="{D3B34BC6-5F0D-44ED-BF1D-DFC1C4DA6012}"/>
    <cellStyle name="Comma 57" xfId="1362" xr:uid="{00000000-0005-0000-0000-000051050000}"/>
    <cellStyle name="Comma 57 2" xfId="3867" xr:uid="{D45BB309-C516-451F-A40C-21C5743035AC}"/>
    <cellStyle name="Comma 58" xfId="1363" xr:uid="{00000000-0005-0000-0000-000052050000}"/>
    <cellStyle name="Comma 58 2" xfId="3868" xr:uid="{022FAA08-5B7A-47A5-92F4-C8FCFE558BD0}"/>
    <cellStyle name="Comma 59" xfId="1364" xr:uid="{00000000-0005-0000-0000-000053050000}"/>
    <cellStyle name="Comma 59 2" xfId="3869" xr:uid="{4EDB2273-3EB6-4D7D-86BD-2FD488DCA599}"/>
    <cellStyle name="Comma 6" xfId="1365" xr:uid="{00000000-0005-0000-0000-000054050000}"/>
    <cellStyle name="Comma 6 10" xfId="1366" xr:uid="{00000000-0005-0000-0000-000055050000}"/>
    <cellStyle name="Comma 6 10 2" xfId="3871" xr:uid="{0ACD87AE-ECED-40C1-82E7-67F1CEC7B362}"/>
    <cellStyle name="Comma 6 11" xfId="3870" xr:uid="{2AC1CA0B-EC62-461B-A72C-AB6E104902A0}"/>
    <cellStyle name="Comma 6 2" xfId="1367" xr:uid="{00000000-0005-0000-0000-000056050000}"/>
    <cellStyle name="Comma 6 2 2" xfId="1368" xr:uid="{00000000-0005-0000-0000-000057050000}"/>
    <cellStyle name="Comma 6 2 2 2" xfId="1369" xr:uid="{00000000-0005-0000-0000-000058050000}"/>
    <cellStyle name="Comma 6 2 2 2 2" xfId="3874" xr:uid="{BE81A607-2DFD-4FDD-A8CD-3E2CB1E0DEF7}"/>
    <cellStyle name="Comma 6 2 2 3" xfId="3873" xr:uid="{A4F69EF7-0CFB-455D-A313-D60427CC6075}"/>
    <cellStyle name="Comma 6 2 3" xfId="1370" xr:uid="{00000000-0005-0000-0000-000059050000}"/>
    <cellStyle name="Comma 6 2 3 2" xfId="3875" xr:uid="{E8FF5A34-5616-4318-9288-1825BD292EF6}"/>
    <cellStyle name="Comma 6 2 4" xfId="3872" xr:uid="{90F98A67-7E6B-4FF3-A570-CCBFA47B2F9C}"/>
    <cellStyle name="Comma 6 3" xfId="1371" xr:uid="{00000000-0005-0000-0000-00005A050000}"/>
    <cellStyle name="Comma 6 3 2" xfId="1372" xr:uid="{00000000-0005-0000-0000-00005B050000}"/>
    <cellStyle name="Comma 6 3 2 2" xfId="3877" xr:uid="{78964210-AC96-4F12-8A2B-F162B8C1A53D}"/>
    <cellStyle name="Comma 6 3 3" xfId="3876" xr:uid="{1F2184E5-A1C2-4A81-B7B0-84718AC34D3D}"/>
    <cellStyle name="Comma 6 4" xfId="1373" xr:uid="{00000000-0005-0000-0000-00005C050000}"/>
    <cellStyle name="Comma 6 4 2" xfId="1374" xr:uid="{00000000-0005-0000-0000-00005D050000}"/>
    <cellStyle name="Comma 6 4 2 2" xfId="3879" xr:uid="{999CDD9A-20FF-4ECC-B7C1-5E736447E9EF}"/>
    <cellStyle name="Comma 6 4 3" xfId="3878" xr:uid="{3AEE3704-024A-462B-A9AA-E1BBC76FC6AE}"/>
    <cellStyle name="Comma 6 5" xfId="1375" xr:uid="{00000000-0005-0000-0000-00005E050000}"/>
    <cellStyle name="Comma 6 5 2" xfId="3880" xr:uid="{57448745-12DD-42F1-8136-A199389106DB}"/>
    <cellStyle name="Comma 6 6" xfId="1376" xr:uid="{00000000-0005-0000-0000-00005F050000}"/>
    <cellStyle name="Comma 6 6 2" xfId="3881" xr:uid="{82D7CAA8-B335-4A2D-83E0-BDB5E02C1C5D}"/>
    <cellStyle name="Comma 6 7" xfId="1377" xr:uid="{00000000-0005-0000-0000-000060050000}"/>
    <cellStyle name="Comma 6 7 2" xfId="3882" xr:uid="{1221ED2A-443F-4C2B-931F-569478309F11}"/>
    <cellStyle name="Comma 6 8" xfId="1378" xr:uid="{00000000-0005-0000-0000-000061050000}"/>
    <cellStyle name="Comma 6 8 2" xfId="1379" xr:uid="{00000000-0005-0000-0000-000062050000}"/>
    <cellStyle name="Comma 6 8 2 2" xfId="3884" xr:uid="{532CB699-9800-4F84-991E-440622AED6BA}"/>
    <cellStyle name="Comma 6 8 3" xfId="3883" xr:uid="{3CA46AE3-765C-4439-A80B-A13167F3FEBE}"/>
    <cellStyle name="Comma 6 9" xfId="1380" xr:uid="{00000000-0005-0000-0000-000063050000}"/>
    <cellStyle name="Comma 6 9 2" xfId="3885" xr:uid="{0CB8AABC-2524-4A35-B766-40BFE180E684}"/>
    <cellStyle name="Comma 60" xfId="1381" xr:uid="{00000000-0005-0000-0000-000064050000}"/>
    <cellStyle name="Comma 60 2" xfId="3886" xr:uid="{5BC8AED2-1FB9-408F-8F90-C9AFB0EF00F6}"/>
    <cellStyle name="Comma 61" xfId="1382" xr:uid="{00000000-0005-0000-0000-000065050000}"/>
    <cellStyle name="Comma 61 2" xfId="3887" xr:uid="{0963DB92-FFE3-48A6-A89A-6C1C244EE933}"/>
    <cellStyle name="Comma 62" xfId="1383" xr:uid="{00000000-0005-0000-0000-000066050000}"/>
    <cellStyle name="Comma 62 2" xfId="3888" xr:uid="{D95A5787-4340-4E0B-93D0-D2BD7D893B0F}"/>
    <cellStyle name="Comma 63" xfId="1384" xr:uid="{00000000-0005-0000-0000-000067050000}"/>
    <cellStyle name="Comma 63 2" xfId="1385" xr:uid="{00000000-0005-0000-0000-000068050000}"/>
    <cellStyle name="Comma 63 2 2" xfId="3890" xr:uid="{D07E0E95-DE06-4D7B-8BF1-598C5CB105B8}"/>
    <cellStyle name="Comma 63 3" xfId="3889" xr:uid="{519BFF99-D6EA-44E9-9C18-30DEC63D6494}"/>
    <cellStyle name="Comma 64" xfId="1386" xr:uid="{00000000-0005-0000-0000-000069050000}"/>
    <cellStyle name="Comma 64 2" xfId="3891" xr:uid="{58076BD9-34FF-4B1E-A71E-D995D86EB829}"/>
    <cellStyle name="Comma 65" xfId="1387" xr:uid="{00000000-0005-0000-0000-00006A050000}"/>
    <cellStyle name="Comma 65 2" xfId="3892" xr:uid="{7B397CC0-30B8-4D11-8DB4-4DA491738735}"/>
    <cellStyle name="Comma 66" xfId="1388" xr:uid="{00000000-0005-0000-0000-00006B050000}"/>
    <cellStyle name="Comma 66 2" xfId="3893" xr:uid="{99665271-E705-4A04-BF93-EBDF288EA50E}"/>
    <cellStyle name="Comma 67" xfId="1389" xr:uid="{00000000-0005-0000-0000-00006C050000}"/>
    <cellStyle name="Comma 67 2" xfId="3894" xr:uid="{8321C219-2874-440B-A871-B1DBC4328C68}"/>
    <cellStyle name="Comma 68" xfId="1390" xr:uid="{00000000-0005-0000-0000-00006D050000}"/>
    <cellStyle name="Comma 68 2" xfId="3895" xr:uid="{12D2CDD9-2D1A-496C-AF33-EFD06FB9D541}"/>
    <cellStyle name="Comma 69" xfId="1391" xr:uid="{00000000-0005-0000-0000-00006E050000}"/>
    <cellStyle name="Comma 69 2" xfId="3896" xr:uid="{C0CE4899-D0A8-4477-9B8B-4D72744A890E}"/>
    <cellStyle name="Comma 7" xfId="1392" xr:uid="{00000000-0005-0000-0000-00006F050000}"/>
    <cellStyle name="Comma 7 2" xfId="1393" xr:uid="{00000000-0005-0000-0000-000070050000}"/>
    <cellStyle name="Comma 7 2 2" xfId="1394" xr:uid="{00000000-0005-0000-0000-000071050000}"/>
    <cellStyle name="Comma 7 2 2 2" xfId="1395" xr:uid="{00000000-0005-0000-0000-000072050000}"/>
    <cellStyle name="Comma 7 2 2 2 2" xfId="3899" xr:uid="{AA5D3F53-7893-4245-9A59-2A0223AE1597}"/>
    <cellStyle name="Comma 7 2 2 3" xfId="3898" xr:uid="{F4154444-F1BE-42C8-B08F-50B162C2844F}"/>
    <cellStyle name="Comma 7 2 3" xfId="1396" xr:uid="{00000000-0005-0000-0000-000073050000}"/>
    <cellStyle name="Comma 7 2 3 2" xfId="3900" xr:uid="{F4942D78-F5E6-4E27-B54F-CB5822F90020}"/>
    <cellStyle name="Comma 7 2 4" xfId="3897" xr:uid="{B898B11D-5A17-4B10-9A78-14BD8C953DC1}"/>
    <cellStyle name="Comma 7 3" xfId="1397" xr:uid="{00000000-0005-0000-0000-000074050000}"/>
    <cellStyle name="Comma 7 3 2" xfId="1398" xr:uid="{00000000-0005-0000-0000-000075050000}"/>
    <cellStyle name="Comma 7 3 2 2" xfId="3902" xr:uid="{5F700BCB-DB32-436D-8887-FDDB76476328}"/>
    <cellStyle name="Comma 7 3 3" xfId="1399" xr:uid="{00000000-0005-0000-0000-000076050000}"/>
    <cellStyle name="Comma 7 3 3 2" xfId="3903" xr:uid="{6D2D5209-B0EB-4AA9-A8AB-8C56DAC12B60}"/>
    <cellStyle name="Comma 7 3 4" xfId="3901" xr:uid="{02F9C18F-3F97-4B5E-9F26-4CDCF9851AC6}"/>
    <cellStyle name="Comma 7 4" xfId="1400" xr:uid="{00000000-0005-0000-0000-000077050000}"/>
    <cellStyle name="Comma 7 4 2" xfId="3904" xr:uid="{14ACB5B6-CA44-4ACD-8C8E-D23339B2C4FA}"/>
    <cellStyle name="Comma 7 5" xfId="1401" xr:uid="{00000000-0005-0000-0000-000078050000}"/>
    <cellStyle name="Comma 7 5 2" xfId="3905" xr:uid="{9416C44D-5295-4DA3-8A99-04EF06B434F7}"/>
    <cellStyle name="Comma 7 6" xfId="1402" xr:uid="{00000000-0005-0000-0000-000079050000}"/>
    <cellStyle name="Comma 7 6 2" xfId="3906" xr:uid="{A0ED9AC2-04F7-4C67-B1AC-84BAEAFB36D9}"/>
    <cellStyle name="Comma 70" xfId="1403" xr:uid="{00000000-0005-0000-0000-00007A050000}"/>
    <cellStyle name="Comma 70 2" xfId="3907" xr:uid="{4A4CEE00-7185-46E5-ADFB-3FD177BA8F0D}"/>
    <cellStyle name="Comma 71" xfId="1404" xr:uid="{00000000-0005-0000-0000-00007B050000}"/>
    <cellStyle name="Comma 71 2" xfId="3908" xr:uid="{3AD8A9C2-8D0C-40AC-8611-075185DBBA4F}"/>
    <cellStyle name="Comma 72" xfId="1405" xr:uid="{00000000-0005-0000-0000-00007C050000}"/>
    <cellStyle name="Comma 72 2" xfId="3909" xr:uid="{7CCF9853-5207-4F00-8170-B0CA7B6E7C26}"/>
    <cellStyle name="Comma 73" xfId="1406" xr:uid="{00000000-0005-0000-0000-00007D050000}"/>
    <cellStyle name="Comma 73 2" xfId="3910" xr:uid="{5DC42660-E112-4B6F-A4FA-039B20EF6E5A}"/>
    <cellStyle name="Comma 74" xfId="1407" xr:uid="{00000000-0005-0000-0000-00007E050000}"/>
    <cellStyle name="Comma 74 2" xfId="3911" xr:uid="{417DB9FA-2DCE-4D92-9895-A76E34AAA522}"/>
    <cellStyle name="Comma 75" xfId="1408" xr:uid="{00000000-0005-0000-0000-00007F050000}"/>
    <cellStyle name="Comma 75 2" xfId="3912" xr:uid="{322F42AB-ED25-408B-956C-EACA96950360}"/>
    <cellStyle name="Comma 76" xfId="1409" xr:uid="{00000000-0005-0000-0000-000080050000}"/>
    <cellStyle name="Comma 76 2" xfId="3913" xr:uid="{CD37B46A-D355-4251-A9BC-B4916A08E375}"/>
    <cellStyle name="Comma 77" xfId="1410" xr:uid="{00000000-0005-0000-0000-000081050000}"/>
    <cellStyle name="Comma 77 2" xfId="3914" xr:uid="{5220F696-4413-4E13-975F-617AA74B2B30}"/>
    <cellStyle name="Comma 78" xfId="1411" xr:uid="{00000000-0005-0000-0000-000082050000}"/>
    <cellStyle name="Comma 78 2" xfId="3915" xr:uid="{9233AF9C-64CC-436A-8BDF-7A2D15E4FA75}"/>
    <cellStyle name="Comma 79" xfId="1412" xr:uid="{00000000-0005-0000-0000-000083050000}"/>
    <cellStyle name="Comma 79 2" xfId="3916" xr:uid="{E6E58928-15AF-4862-A692-14C7A5E7ECF6}"/>
    <cellStyle name="Comma 8" xfId="1413" xr:uid="{00000000-0005-0000-0000-000084050000}"/>
    <cellStyle name="Comma 8 2" xfId="1414" xr:uid="{00000000-0005-0000-0000-000085050000}"/>
    <cellStyle name="Comma 8 2 2" xfId="1415" xr:uid="{00000000-0005-0000-0000-000086050000}"/>
    <cellStyle name="Comma 8 2 2 2" xfId="1416" xr:uid="{00000000-0005-0000-0000-000087050000}"/>
    <cellStyle name="Comma 8 2 2 2 2" xfId="3920" xr:uid="{AB4E8B3A-E84A-48DD-90B6-4FDDE6F5C037}"/>
    <cellStyle name="Comma 8 2 2 3" xfId="1417" xr:uid="{00000000-0005-0000-0000-000088050000}"/>
    <cellStyle name="Comma 8 2 2 3 2" xfId="3921" xr:uid="{EEFF5ECD-E109-42D3-8567-16E799F5423D}"/>
    <cellStyle name="Comma 8 2 2 4" xfId="3919" xr:uid="{C095AC1C-B1ED-4881-98DA-66BA6EFE31DF}"/>
    <cellStyle name="Comma 8 2 3" xfId="1418" xr:uid="{00000000-0005-0000-0000-000089050000}"/>
    <cellStyle name="Comma 8 2 3 2" xfId="3922" xr:uid="{1BFF07D0-16C9-4F6D-91B2-4E743AEDB509}"/>
    <cellStyle name="Comma 8 2 4" xfId="3918" xr:uid="{BAF80726-9B69-44C7-AE8A-F0F95FFFFEE1}"/>
    <cellStyle name="Comma 8 3" xfId="1419" xr:uid="{00000000-0005-0000-0000-00008A050000}"/>
    <cellStyle name="Comma 8 3 2" xfId="1420" xr:uid="{00000000-0005-0000-0000-00008B050000}"/>
    <cellStyle name="Comma 8 3 2 2" xfId="1421" xr:uid="{00000000-0005-0000-0000-00008C050000}"/>
    <cellStyle name="Comma 8 3 2 2 2" xfId="3925" xr:uid="{C0408D92-C210-4EFB-9FF8-521D7956555A}"/>
    <cellStyle name="Comma 8 3 2 3" xfId="3924" xr:uid="{EC94035B-EB83-41F7-9F6D-F812C975D869}"/>
    <cellStyle name="Comma 8 3 3" xfId="1422" xr:uid="{00000000-0005-0000-0000-00008D050000}"/>
    <cellStyle name="Comma 8 3 3 2" xfId="3926" xr:uid="{F5CD52FA-FD7E-4B3F-8FFD-A67DA7DC7D53}"/>
    <cellStyle name="Comma 8 3 4" xfId="3923" xr:uid="{B254B728-C0E0-4B0D-BE80-7EBCAA77498D}"/>
    <cellStyle name="Comma 8 4" xfId="1423" xr:uid="{00000000-0005-0000-0000-00008E050000}"/>
    <cellStyle name="Comma 8 4 2" xfId="3927" xr:uid="{BA46429B-7CFB-483C-A7FE-05DFC38011CD}"/>
    <cellStyle name="Comma 8 5" xfId="1424" xr:uid="{00000000-0005-0000-0000-00008F050000}"/>
    <cellStyle name="Comma 8 5 2" xfId="3928" xr:uid="{40A3C35C-66DF-490D-BB14-DE44876E350C}"/>
    <cellStyle name="Comma 8 6" xfId="1425" xr:uid="{00000000-0005-0000-0000-000090050000}"/>
    <cellStyle name="Comma 8 6 2" xfId="1426" xr:uid="{00000000-0005-0000-0000-000091050000}"/>
    <cellStyle name="Comma 8 6 2 2" xfId="3930" xr:uid="{35CE51DB-BA89-4F17-800E-DDF3734104F5}"/>
    <cellStyle name="Comma 8 6 3" xfId="3929" xr:uid="{F03CEA39-3FC4-4164-A9CB-56CBE99025B2}"/>
    <cellStyle name="Comma 8 7" xfId="3917" xr:uid="{6D7A2FDC-A72F-45C1-B57B-001C628F77F3}"/>
    <cellStyle name="Comma 80" xfId="1427" xr:uid="{00000000-0005-0000-0000-000092050000}"/>
    <cellStyle name="Comma 80 2" xfId="3931" xr:uid="{C888F45A-14E7-4520-9E4C-2C2912F235AA}"/>
    <cellStyle name="Comma 81" xfId="1428" xr:uid="{00000000-0005-0000-0000-000093050000}"/>
    <cellStyle name="Comma 81 2" xfId="3932" xr:uid="{79C41668-93B3-4C96-84AA-4C4BB28F1B4F}"/>
    <cellStyle name="Comma 82" xfId="1429" xr:uid="{00000000-0005-0000-0000-000094050000}"/>
    <cellStyle name="Comma 82 2" xfId="3933" xr:uid="{460197D8-9E54-41EE-8424-B36135B1C840}"/>
    <cellStyle name="Comma 83" xfId="1430" xr:uid="{00000000-0005-0000-0000-000095050000}"/>
    <cellStyle name="Comma 83 2" xfId="3934" xr:uid="{9014FFB5-46F4-4388-8D98-815F75E37245}"/>
    <cellStyle name="Comma 84" xfId="1431" xr:uid="{00000000-0005-0000-0000-000096050000}"/>
    <cellStyle name="Comma 84 2" xfId="3935" xr:uid="{F450D350-E81E-4A04-8019-5AE256C81BD3}"/>
    <cellStyle name="Comma 85" xfId="1432" xr:uid="{00000000-0005-0000-0000-000097050000}"/>
    <cellStyle name="Comma 85 2" xfId="3936" xr:uid="{EF6CC39E-8E65-4262-8720-BB95A6280FCF}"/>
    <cellStyle name="Comma 86" xfId="1433" xr:uid="{00000000-0005-0000-0000-000098050000}"/>
    <cellStyle name="Comma 86 2" xfId="3937" xr:uid="{5500DC80-A706-4758-A643-B401440E28CF}"/>
    <cellStyle name="Comma 87" xfId="1434" xr:uid="{00000000-0005-0000-0000-000099050000}"/>
    <cellStyle name="Comma 87 2" xfId="3938" xr:uid="{3A59EE75-E659-4128-93E2-5CF125C66173}"/>
    <cellStyle name="Comma 88" xfId="1435" xr:uid="{00000000-0005-0000-0000-00009A050000}"/>
    <cellStyle name="Comma 88 2" xfId="3939" xr:uid="{A64A0F82-37FD-4FC0-A560-4674B118F6FF}"/>
    <cellStyle name="Comma 89" xfId="1436" xr:uid="{00000000-0005-0000-0000-00009B050000}"/>
    <cellStyle name="Comma 89 2" xfId="3940" xr:uid="{501E9CDE-A09E-45E7-80B4-5E735A2B653D}"/>
    <cellStyle name="Comma 9" xfId="1437" xr:uid="{00000000-0005-0000-0000-00009C050000}"/>
    <cellStyle name="Comma 9 2" xfId="1438" xr:uid="{00000000-0005-0000-0000-00009D050000}"/>
    <cellStyle name="Comma 9 2 2" xfId="1439" xr:uid="{00000000-0005-0000-0000-00009E050000}"/>
    <cellStyle name="Comma 9 2 2 2" xfId="3943" xr:uid="{447CF8C6-0340-4058-A7C7-B3F5DB9055AF}"/>
    <cellStyle name="Comma 9 2 3" xfId="3942" xr:uid="{B0B0B8FF-FE0D-4E2A-89D9-5E811C0BA765}"/>
    <cellStyle name="Comma 9 3" xfId="1440" xr:uid="{00000000-0005-0000-0000-00009F050000}"/>
    <cellStyle name="Comma 9 3 2" xfId="3944" xr:uid="{3B12146C-9CD3-4222-BCBF-B8F936CF193F}"/>
    <cellStyle name="Comma 9 4" xfId="1441" xr:uid="{00000000-0005-0000-0000-0000A0050000}"/>
    <cellStyle name="Comma 9 4 2" xfId="3945" xr:uid="{8FB8D9FF-2132-4564-BA96-8D7BCC1C2FEE}"/>
    <cellStyle name="Comma 9 5" xfId="1442" xr:uid="{00000000-0005-0000-0000-0000A1050000}"/>
    <cellStyle name="Comma 9 5 2" xfId="3946" xr:uid="{0747FD57-9E60-4C0A-B8F7-A8113A67B46C}"/>
    <cellStyle name="Comma 9 6" xfId="1443" xr:uid="{00000000-0005-0000-0000-0000A2050000}"/>
    <cellStyle name="Comma 9 7" xfId="3941" xr:uid="{1EC16B41-AAA4-4BF8-A402-A1753B840CB0}"/>
    <cellStyle name="Comma 90" xfId="1444" xr:uid="{00000000-0005-0000-0000-0000A3050000}"/>
    <cellStyle name="Comma 90 2" xfId="3947" xr:uid="{59C1C616-5335-4390-BFCD-B171B5852897}"/>
    <cellStyle name="Comma 91" xfId="1445" xr:uid="{00000000-0005-0000-0000-0000A4050000}"/>
    <cellStyle name="Comma 91 2" xfId="3948" xr:uid="{1E415DB9-1E05-4D80-A387-CB4E0AEC7F18}"/>
    <cellStyle name="Comma 92" xfId="1446" xr:uid="{00000000-0005-0000-0000-0000A5050000}"/>
    <cellStyle name="Comma 92 2" xfId="3949" xr:uid="{19F660CE-6A39-4B40-8F95-0AA27A7A0728}"/>
    <cellStyle name="Comma 93" xfId="1447" xr:uid="{00000000-0005-0000-0000-0000A6050000}"/>
    <cellStyle name="Comma 93 2" xfId="3950" xr:uid="{562EFFD9-920A-4C67-A9FB-08B7F780E9FA}"/>
    <cellStyle name="Comma 94" xfId="3621" xr:uid="{FE926356-BF5E-479F-8934-54846F2A5501}"/>
    <cellStyle name="Comma 95" xfId="4086" xr:uid="{36529CD2-F716-41CB-A4D0-5D619B866A32}"/>
    <cellStyle name="comma zerodec" xfId="1448" xr:uid="{00000000-0005-0000-0000-0000A7050000}"/>
    <cellStyle name="comma zerodec 2" xfId="1449" xr:uid="{00000000-0005-0000-0000-0000A8050000}"/>
    <cellStyle name="comma zerodec 2 2" xfId="1450" xr:uid="{00000000-0005-0000-0000-0000A9050000}"/>
    <cellStyle name="comma zerodec 3" xfId="1451" xr:uid="{00000000-0005-0000-0000-0000AA050000}"/>
    <cellStyle name="comma zerodec_ADC_Detail_BS_Q1'14" xfId="1452" xr:uid="{00000000-0005-0000-0000-0000AB050000}"/>
    <cellStyle name="Comma(1)" xfId="1453" xr:uid="{00000000-0005-0000-0000-0000AC050000}"/>
    <cellStyle name="Comma]Capex" xfId="1454" xr:uid="{00000000-0005-0000-0000-0000AD050000}"/>
    <cellStyle name="Comma]Capex 2" xfId="1455" xr:uid="{00000000-0005-0000-0000-0000AE050000}"/>
    <cellStyle name="Comma]Capex 3" xfId="1456" xr:uid="{00000000-0005-0000-0000-0000AF050000}"/>
    <cellStyle name="Comma0" xfId="1457" xr:uid="{00000000-0005-0000-0000-0000B0050000}"/>
    <cellStyle name="company_title" xfId="1458" xr:uid="{00000000-0005-0000-0000-0000B1050000}"/>
    <cellStyle name="Copied" xfId="1459" xr:uid="{00000000-0005-0000-0000-0000B2050000}"/>
    <cellStyle name="Credit" xfId="1460" xr:uid="{00000000-0005-0000-0000-0000B3050000}"/>
    <cellStyle name="Curpency_FGCOST-1_TCC-LCASH" xfId="1461" xr:uid="{00000000-0005-0000-0000-0000B4050000}"/>
    <cellStyle name="Curren - Style3" xfId="1462" xr:uid="{00000000-0005-0000-0000-0000B5050000}"/>
    <cellStyle name="Curren - Style4" xfId="1463" xr:uid="{00000000-0005-0000-0000-0000B6050000}"/>
    <cellStyle name="Currency [0]b" xfId="1464" xr:uid="{00000000-0005-0000-0000-0000B7050000}"/>
    <cellStyle name="Currency [00]" xfId="1465" xr:uid="{00000000-0005-0000-0000-0000B8050000}"/>
    <cellStyle name="Currency _x001b_0]_laroux_MATERAL2_REINT98" xfId="1466" xr:uid="{00000000-0005-0000-0000-0000B9050000}"/>
    <cellStyle name="Currency 2" xfId="1467" xr:uid="{00000000-0005-0000-0000-0000BA050000}"/>
    <cellStyle name="Currency 2 2" xfId="1468" xr:uid="{00000000-0005-0000-0000-0000BB050000}"/>
    <cellStyle name="Currency 2 2 2" xfId="3952" xr:uid="{72BD70FE-CB3A-4896-9AA5-33DF118BF682}"/>
    <cellStyle name="Currency 2 3" xfId="3951" xr:uid="{D043046B-7066-436F-92BC-D19E9C386292}"/>
    <cellStyle name="Currency 3" xfId="1469" xr:uid="{00000000-0005-0000-0000-0000BC050000}"/>
    <cellStyle name="Currency 3 2" xfId="1470" xr:uid="{00000000-0005-0000-0000-0000BD050000}"/>
    <cellStyle name="Currency 3 2 2" xfId="3954" xr:uid="{A2DB2711-5925-430E-8589-FDD3C9CF9E0F}"/>
    <cellStyle name="Currency 3 3" xfId="3953" xr:uid="{50735B56-9AF8-4CF6-BB97-BBFB64EA46F4}"/>
    <cellStyle name="currency(2)" xfId="1471" xr:uid="{00000000-0005-0000-0000-0000BE050000}"/>
    <cellStyle name="Currency0" xfId="1472" xr:uid="{00000000-0005-0000-0000-0000BF050000}"/>
    <cellStyle name="Currency1" xfId="1473" xr:uid="{00000000-0005-0000-0000-0000C0050000}"/>
    <cellStyle name="Currency1 2" xfId="1474" xr:uid="{00000000-0005-0000-0000-0000C1050000}"/>
    <cellStyle name="Currency2" xfId="1475" xr:uid="{00000000-0005-0000-0000-0000C2050000}"/>
    <cellStyle name="Dan" xfId="1476" xr:uid="{00000000-0005-0000-0000-0000C3050000}"/>
    <cellStyle name="Date" xfId="1477" xr:uid="{00000000-0005-0000-0000-0000C4050000}"/>
    <cellStyle name="Date Short" xfId="1478" xr:uid="{00000000-0005-0000-0000-0000C5050000}"/>
    <cellStyle name="date_format" xfId="1479" xr:uid="{00000000-0005-0000-0000-0000C6050000}"/>
    <cellStyle name="Debit" xfId="1480" xr:uid="{00000000-0005-0000-0000-0000C7050000}"/>
    <cellStyle name="Dezimal [0]_35ERI8T2gbIEMixb4v26icuOo" xfId="1481" xr:uid="{00000000-0005-0000-0000-0000C8050000}"/>
    <cellStyle name="Dezimal_35ERI8T2gbIEMixb4v26icuOo" xfId="1482" xr:uid="{00000000-0005-0000-0000-0000C9050000}"/>
    <cellStyle name="Dollar (zero dec)" xfId="1483" xr:uid="{00000000-0005-0000-0000-0000CA050000}"/>
    <cellStyle name="Dollar (zero dec) 2" xfId="1484" xr:uid="{00000000-0005-0000-0000-0000CB050000}"/>
    <cellStyle name="Enter Currency (0)" xfId="1485" xr:uid="{00000000-0005-0000-0000-0000CC050000}"/>
    <cellStyle name="Enter Currency (2)" xfId="1486" xr:uid="{00000000-0005-0000-0000-0000CD050000}"/>
    <cellStyle name="Enter Units (0)" xfId="1487" xr:uid="{00000000-0005-0000-0000-0000CE050000}"/>
    <cellStyle name="Enter Units (1)" xfId="1488" xr:uid="{00000000-0005-0000-0000-0000CF050000}"/>
    <cellStyle name="Enter Units (2)" xfId="1489" xr:uid="{00000000-0005-0000-0000-0000D0050000}"/>
    <cellStyle name="Entered" xfId="1490" xr:uid="{00000000-0005-0000-0000-0000D1050000}"/>
    <cellStyle name="entry box" xfId="1491" xr:uid="{00000000-0005-0000-0000-0000D2050000}"/>
    <cellStyle name="entry box 2" xfId="1492" xr:uid="{00000000-0005-0000-0000-0000D3050000}"/>
    <cellStyle name="entry box 2 2" xfId="1493" xr:uid="{00000000-0005-0000-0000-0000D4050000}"/>
    <cellStyle name="entry box 3" xfId="1494" xr:uid="{00000000-0005-0000-0000-0000D5050000}"/>
    <cellStyle name="entry box 4" xfId="1495" xr:uid="{00000000-0005-0000-0000-0000D6050000}"/>
    <cellStyle name="Excel Built-in Normal" xfId="1496" xr:uid="{00000000-0005-0000-0000-0000D7050000}"/>
    <cellStyle name="Excel Built-in Normal 2" xfId="1497" xr:uid="{00000000-0005-0000-0000-0000D8050000}"/>
    <cellStyle name="Explanatory Text 2" xfId="1498" xr:uid="{00000000-0005-0000-0000-0000D9050000}"/>
    <cellStyle name="Explanatory Text 2 2" xfId="1499" xr:uid="{00000000-0005-0000-0000-0000DA050000}"/>
    <cellStyle name="Explanatory Text 2 2 2" xfId="1500" xr:uid="{00000000-0005-0000-0000-0000DB050000}"/>
    <cellStyle name="Explanatory Text 2 3" xfId="1501" xr:uid="{00000000-0005-0000-0000-0000DC050000}"/>
    <cellStyle name="Explanatory Text 3" xfId="1502" xr:uid="{00000000-0005-0000-0000-0000DD050000}"/>
    <cellStyle name="Explanatory Text 3 2" xfId="1503" xr:uid="{00000000-0005-0000-0000-0000DE050000}"/>
    <cellStyle name="Explanatory Text 4" xfId="1504" xr:uid="{00000000-0005-0000-0000-0000DF050000}"/>
    <cellStyle name="Explanatory Text 5" xfId="1505" xr:uid="{00000000-0005-0000-0000-0000E0050000}"/>
    <cellStyle name="Fixed" xfId="1506" xr:uid="{00000000-0005-0000-0000-0000E1050000}"/>
    <cellStyle name="Format Number Column" xfId="1507" xr:uid="{00000000-0005-0000-0000-0000E2050000}"/>
    <cellStyle name="fourdecplace" xfId="1508" xr:uid="{00000000-0005-0000-0000-0000E3050000}"/>
    <cellStyle name="fourdecplace 2" xfId="1509" xr:uid="{00000000-0005-0000-0000-0000E4050000}"/>
    <cellStyle name="GalleryPath" xfId="1510" xr:uid="{00000000-0005-0000-0000-0000E5050000}"/>
    <cellStyle name="GalleryPath 2" xfId="1511" xr:uid="{00000000-0005-0000-0000-0000E6050000}"/>
    <cellStyle name="GalleryPath 3" xfId="1512" xr:uid="{00000000-0005-0000-0000-0000E7050000}"/>
    <cellStyle name="Good 2" xfId="1513" xr:uid="{00000000-0005-0000-0000-0000E8050000}"/>
    <cellStyle name="Good 2 2" xfId="1514" xr:uid="{00000000-0005-0000-0000-0000E9050000}"/>
    <cellStyle name="Good 2 2 2" xfId="1515" xr:uid="{00000000-0005-0000-0000-0000EA050000}"/>
    <cellStyle name="Good 2 3" xfId="1516" xr:uid="{00000000-0005-0000-0000-0000EB050000}"/>
    <cellStyle name="Good 3" xfId="1517" xr:uid="{00000000-0005-0000-0000-0000EC050000}"/>
    <cellStyle name="Good 3 2" xfId="1518" xr:uid="{00000000-0005-0000-0000-0000ED050000}"/>
    <cellStyle name="Good 4" xfId="1519" xr:uid="{00000000-0005-0000-0000-0000EE050000}"/>
    <cellStyle name="Good 5" xfId="1520" xr:uid="{00000000-0005-0000-0000-0000EF050000}"/>
    <cellStyle name="Grey" xfId="1521" xr:uid="{00000000-0005-0000-0000-0000F0050000}"/>
    <cellStyle name="Grey 2" xfId="1522" xr:uid="{00000000-0005-0000-0000-0000F1050000}"/>
    <cellStyle name="Grey 2 2" xfId="1523" xr:uid="{00000000-0005-0000-0000-0000F2050000}"/>
    <cellStyle name="Grey 3" xfId="1524" xr:uid="{00000000-0005-0000-0000-0000F3050000}"/>
    <cellStyle name="Head 1" xfId="1525" xr:uid="{00000000-0005-0000-0000-0000F4050000}"/>
    <cellStyle name="Header1" xfId="1526" xr:uid="{00000000-0005-0000-0000-0000F5050000}"/>
    <cellStyle name="Header1 2" xfId="1527" xr:uid="{00000000-0005-0000-0000-0000F6050000}"/>
    <cellStyle name="Header1 2 2" xfId="1528" xr:uid="{00000000-0005-0000-0000-0000F7050000}"/>
    <cellStyle name="Header1 3" xfId="1529" xr:uid="{00000000-0005-0000-0000-0000F8050000}"/>
    <cellStyle name="Header1 4" xfId="1530" xr:uid="{00000000-0005-0000-0000-0000F9050000}"/>
    <cellStyle name="Header2" xfId="1531" xr:uid="{00000000-0005-0000-0000-0000FA050000}"/>
    <cellStyle name="Header2 2" xfId="1532" xr:uid="{00000000-0005-0000-0000-0000FB050000}"/>
    <cellStyle name="Heading" xfId="1533" xr:uid="{00000000-0005-0000-0000-0000FC050000}"/>
    <cellStyle name="Heading 1 2" xfId="1534" xr:uid="{00000000-0005-0000-0000-0000FD050000}"/>
    <cellStyle name="Heading 1 2 2" xfId="1535" xr:uid="{00000000-0005-0000-0000-0000FE050000}"/>
    <cellStyle name="Heading 1 2 2 2" xfId="1536" xr:uid="{00000000-0005-0000-0000-0000FF050000}"/>
    <cellStyle name="Heading 1 2 3" xfId="1537" xr:uid="{00000000-0005-0000-0000-000000060000}"/>
    <cellStyle name="Heading 1 3" xfId="1538" xr:uid="{00000000-0005-0000-0000-000001060000}"/>
    <cellStyle name="Heading 1 3 2" xfId="1539" xr:uid="{00000000-0005-0000-0000-000002060000}"/>
    <cellStyle name="Heading 1 4" xfId="1540" xr:uid="{00000000-0005-0000-0000-000003060000}"/>
    <cellStyle name="Heading 1 5" xfId="1541" xr:uid="{00000000-0005-0000-0000-000004060000}"/>
    <cellStyle name="Heading 2 2" xfId="1542" xr:uid="{00000000-0005-0000-0000-000005060000}"/>
    <cellStyle name="Heading 2 2 2" xfId="1543" xr:uid="{00000000-0005-0000-0000-000006060000}"/>
    <cellStyle name="Heading 2 2 2 2" xfId="1544" xr:uid="{00000000-0005-0000-0000-000007060000}"/>
    <cellStyle name="Heading 2 2 3" xfId="1545" xr:uid="{00000000-0005-0000-0000-000008060000}"/>
    <cellStyle name="Heading 2 3" xfId="1546" xr:uid="{00000000-0005-0000-0000-000009060000}"/>
    <cellStyle name="Heading 2 3 2" xfId="1547" xr:uid="{00000000-0005-0000-0000-00000A060000}"/>
    <cellStyle name="Heading 2 4" xfId="1548" xr:uid="{00000000-0005-0000-0000-00000B060000}"/>
    <cellStyle name="Heading 2 5" xfId="1549" xr:uid="{00000000-0005-0000-0000-00000C060000}"/>
    <cellStyle name="Heading 3 2" xfId="1550" xr:uid="{00000000-0005-0000-0000-00000D060000}"/>
    <cellStyle name="Heading 3 2 2" xfId="1551" xr:uid="{00000000-0005-0000-0000-00000E060000}"/>
    <cellStyle name="Heading 3 2 2 2" xfId="1552" xr:uid="{00000000-0005-0000-0000-00000F060000}"/>
    <cellStyle name="Heading 3 2 3" xfId="1553" xr:uid="{00000000-0005-0000-0000-000010060000}"/>
    <cellStyle name="Heading 3 3" xfId="1554" xr:uid="{00000000-0005-0000-0000-000011060000}"/>
    <cellStyle name="Heading 3 3 2" xfId="1555" xr:uid="{00000000-0005-0000-0000-000012060000}"/>
    <cellStyle name="Heading 3 4" xfId="1556" xr:uid="{00000000-0005-0000-0000-000013060000}"/>
    <cellStyle name="Heading 3 5" xfId="1557" xr:uid="{00000000-0005-0000-0000-000014060000}"/>
    <cellStyle name="Heading 4 2" xfId="1558" xr:uid="{00000000-0005-0000-0000-000015060000}"/>
    <cellStyle name="Heading 4 2 2" xfId="1559" xr:uid="{00000000-0005-0000-0000-000016060000}"/>
    <cellStyle name="Heading 4 2 2 2" xfId="1560" xr:uid="{00000000-0005-0000-0000-000017060000}"/>
    <cellStyle name="Heading 4 2 3" xfId="1561" xr:uid="{00000000-0005-0000-0000-000018060000}"/>
    <cellStyle name="Heading 4 3" xfId="1562" xr:uid="{00000000-0005-0000-0000-000019060000}"/>
    <cellStyle name="Heading 4 3 2" xfId="1563" xr:uid="{00000000-0005-0000-0000-00001A060000}"/>
    <cellStyle name="Heading 4 4" xfId="1564" xr:uid="{00000000-0005-0000-0000-00001B060000}"/>
    <cellStyle name="Heading 4 5" xfId="1565" xr:uid="{00000000-0005-0000-0000-00001C060000}"/>
    <cellStyle name="HEADING, MAJOR" xfId="1566" xr:uid="{00000000-0005-0000-0000-00001D060000}"/>
    <cellStyle name="HEADING, MINOR" xfId="1567" xr:uid="{00000000-0005-0000-0000-00001E060000}"/>
    <cellStyle name="HEADING, RIGHT" xfId="1568" xr:uid="{00000000-0005-0000-0000-00001F060000}"/>
    <cellStyle name="HEADING,MAJOR" xfId="1569" xr:uid="{00000000-0005-0000-0000-000020060000}"/>
    <cellStyle name="HEADING1" xfId="1570" xr:uid="{00000000-0005-0000-0000-000021060000}"/>
    <cellStyle name="HEADING2" xfId="1571" xr:uid="{00000000-0005-0000-0000-000022060000}"/>
    <cellStyle name="HEADINGS" xfId="1572" xr:uid="{00000000-0005-0000-0000-000023060000}"/>
    <cellStyle name="HEADINGSTOP" xfId="1573" xr:uid="{00000000-0005-0000-0000-000024060000}"/>
    <cellStyle name="Hyperlink 2" xfId="1574" xr:uid="{00000000-0005-0000-0000-000025060000}"/>
    <cellStyle name="Hyperlink 2 2" xfId="1575" xr:uid="{00000000-0005-0000-0000-000026060000}"/>
    <cellStyle name="Indent" xfId="1576" xr:uid="{00000000-0005-0000-0000-000027060000}"/>
    <cellStyle name="Info_Main" xfId="1577" xr:uid="{00000000-0005-0000-0000-000028060000}"/>
    <cellStyle name="Input [yellow]" xfId="1578" xr:uid="{00000000-0005-0000-0000-000029060000}"/>
    <cellStyle name="Input [yellow] 2" xfId="1579" xr:uid="{00000000-0005-0000-0000-00002A060000}"/>
    <cellStyle name="Input [yellow] 2 2" xfId="1580" xr:uid="{00000000-0005-0000-0000-00002B060000}"/>
    <cellStyle name="Input [yellow] 3" xfId="1581" xr:uid="{00000000-0005-0000-0000-00002C060000}"/>
    <cellStyle name="Input 10" xfId="1582" xr:uid="{00000000-0005-0000-0000-00002D060000}"/>
    <cellStyle name="Input 11" xfId="1583" xr:uid="{00000000-0005-0000-0000-00002E060000}"/>
    <cellStyle name="Input 12" xfId="1584" xr:uid="{00000000-0005-0000-0000-00002F060000}"/>
    <cellStyle name="Input 13" xfId="1585" xr:uid="{00000000-0005-0000-0000-000030060000}"/>
    <cellStyle name="Input 14" xfId="1586" xr:uid="{00000000-0005-0000-0000-000031060000}"/>
    <cellStyle name="Input 15" xfId="1587" xr:uid="{00000000-0005-0000-0000-000032060000}"/>
    <cellStyle name="Input 16" xfId="1588" xr:uid="{00000000-0005-0000-0000-000033060000}"/>
    <cellStyle name="Input 17" xfId="1589" xr:uid="{00000000-0005-0000-0000-000034060000}"/>
    <cellStyle name="Input 2" xfId="1590" xr:uid="{00000000-0005-0000-0000-000035060000}"/>
    <cellStyle name="Input 2 2" xfId="1591" xr:uid="{00000000-0005-0000-0000-000036060000}"/>
    <cellStyle name="Input 2 2 2" xfId="1592" xr:uid="{00000000-0005-0000-0000-000037060000}"/>
    <cellStyle name="Input 2 3" xfId="1593" xr:uid="{00000000-0005-0000-0000-000038060000}"/>
    <cellStyle name="Input 3" xfId="1594" xr:uid="{00000000-0005-0000-0000-000039060000}"/>
    <cellStyle name="Input 3 2" xfId="1595" xr:uid="{00000000-0005-0000-0000-00003A060000}"/>
    <cellStyle name="Input 3 3" xfId="1596" xr:uid="{00000000-0005-0000-0000-00003B060000}"/>
    <cellStyle name="Input 4" xfId="1597" xr:uid="{00000000-0005-0000-0000-00003C060000}"/>
    <cellStyle name="Input 4 2" xfId="1598" xr:uid="{00000000-0005-0000-0000-00003D060000}"/>
    <cellStyle name="Input 4 3" xfId="1599" xr:uid="{00000000-0005-0000-0000-00003E060000}"/>
    <cellStyle name="Input 5" xfId="1600" xr:uid="{00000000-0005-0000-0000-00003F060000}"/>
    <cellStyle name="Input 5 2" xfId="1601" xr:uid="{00000000-0005-0000-0000-000040060000}"/>
    <cellStyle name="Input 5 3" xfId="1602" xr:uid="{00000000-0005-0000-0000-000041060000}"/>
    <cellStyle name="Input 6" xfId="1603" xr:uid="{00000000-0005-0000-0000-000042060000}"/>
    <cellStyle name="Input 6 2" xfId="1604" xr:uid="{00000000-0005-0000-0000-000043060000}"/>
    <cellStyle name="Input 7" xfId="1605" xr:uid="{00000000-0005-0000-0000-000044060000}"/>
    <cellStyle name="Input 7 2" xfId="1606" xr:uid="{00000000-0005-0000-0000-000045060000}"/>
    <cellStyle name="Input 8" xfId="1607" xr:uid="{00000000-0005-0000-0000-000046060000}"/>
    <cellStyle name="Input 8 2" xfId="1608" xr:uid="{00000000-0005-0000-0000-000047060000}"/>
    <cellStyle name="Input 9" xfId="1609" xr:uid="{00000000-0005-0000-0000-000048060000}"/>
    <cellStyle name="InputCurrency" xfId="1610" xr:uid="{00000000-0005-0000-0000-000049060000}"/>
    <cellStyle name="InputPercent1" xfId="1611" xr:uid="{00000000-0005-0000-0000-00004A060000}"/>
    <cellStyle name="Integer" xfId="1612" xr:uid="{00000000-0005-0000-0000-00004B060000}"/>
    <cellStyle name="KPMG Heading 1" xfId="1613" xr:uid="{00000000-0005-0000-0000-00004C060000}"/>
    <cellStyle name="KPMG Heading 2" xfId="1614" xr:uid="{00000000-0005-0000-0000-00004D060000}"/>
    <cellStyle name="KPMG Heading 3" xfId="1615" xr:uid="{00000000-0005-0000-0000-00004E060000}"/>
    <cellStyle name="KPMG Heading 4" xfId="1616" xr:uid="{00000000-0005-0000-0000-00004F060000}"/>
    <cellStyle name="KPMG Normal" xfId="1617" xr:uid="{00000000-0005-0000-0000-000050060000}"/>
    <cellStyle name="KPMG Normal Text" xfId="1618" xr:uid="{00000000-0005-0000-0000-000051060000}"/>
    <cellStyle name="KPMG Normal_10" xfId="1619" xr:uid="{00000000-0005-0000-0000-000052060000}"/>
    <cellStyle name="left" xfId="1620" xr:uid="{00000000-0005-0000-0000-000053060000}"/>
    <cellStyle name="LEVERS69" xfId="1621" xr:uid="{00000000-0005-0000-0000-000054060000}"/>
    <cellStyle name="Link Currency (0)" xfId="1622" xr:uid="{00000000-0005-0000-0000-000055060000}"/>
    <cellStyle name="Link Currency (2)" xfId="1623" xr:uid="{00000000-0005-0000-0000-000056060000}"/>
    <cellStyle name="Link Units (0)" xfId="1624" xr:uid="{00000000-0005-0000-0000-000057060000}"/>
    <cellStyle name="Link Units (1)" xfId="1625" xr:uid="{00000000-0005-0000-0000-000058060000}"/>
    <cellStyle name="Link Units (2)" xfId="1626" xr:uid="{00000000-0005-0000-0000-000059060000}"/>
    <cellStyle name="Linked Cell 2" xfId="1627" xr:uid="{00000000-0005-0000-0000-00005A060000}"/>
    <cellStyle name="Linked Cell 2 2" xfId="1628" xr:uid="{00000000-0005-0000-0000-00005B060000}"/>
    <cellStyle name="Linked Cell 2 2 2" xfId="1629" xr:uid="{00000000-0005-0000-0000-00005C060000}"/>
    <cellStyle name="Linked Cell 2 3" xfId="1630" xr:uid="{00000000-0005-0000-0000-00005D060000}"/>
    <cellStyle name="Linked Cell 3" xfId="1631" xr:uid="{00000000-0005-0000-0000-00005E060000}"/>
    <cellStyle name="Linked Cell 3 2" xfId="1632" xr:uid="{00000000-0005-0000-0000-00005F060000}"/>
    <cellStyle name="Linked Cell 4" xfId="1633" xr:uid="{00000000-0005-0000-0000-000060060000}"/>
    <cellStyle name="Linked Cell 5" xfId="1634" xr:uid="{00000000-0005-0000-0000-000061060000}"/>
    <cellStyle name="MAY.1995" xfId="1635" xr:uid="{00000000-0005-0000-0000-000062060000}"/>
    <cellStyle name="MAY.1995 2" xfId="1636" xr:uid="{00000000-0005-0000-0000-000063060000}"/>
    <cellStyle name="Miglia - Stile1" xfId="1637" xr:uid="{00000000-0005-0000-0000-000064060000}"/>
    <cellStyle name="Miglia - Stile2" xfId="1638" xr:uid="{00000000-0005-0000-0000-000065060000}"/>
    <cellStyle name="Miglia - Stile3" xfId="1639" xr:uid="{00000000-0005-0000-0000-000066060000}"/>
    <cellStyle name="Miglia - Stile4" xfId="1640" xr:uid="{00000000-0005-0000-0000-000067060000}"/>
    <cellStyle name="Miglia - Stile5" xfId="1641" xr:uid="{00000000-0005-0000-0000-000068060000}"/>
    <cellStyle name="Migliaia (0)" xfId="1642" xr:uid="{00000000-0005-0000-0000-000069060000}"/>
    <cellStyle name="Milliers [0]_AR1194" xfId="1643" xr:uid="{00000000-0005-0000-0000-00006A060000}"/>
    <cellStyle name="Milliers_AR1194" xfId="1644" xr:uid="{00000000-0005-0000-0000-00006B060000}"/>
    <cellStyle name="Mon?taire [0]_AR1194" xfId="1645" xr:uid="{00000000-0005-0000-0000-00006C060000}"/>
    <cellStyle name="Mon?taire_AR1194" xfId="1646" xr:uid="{00000000-0005-0000-0000-00006D060000}"/>
    <cellStyle name="Monétaire [0]_laroux" xfId="1647" xr:uid="{00000000-0005-0000-0000-00006E060000}"/>
    <cellStyle name="Monétaire_laroux" xfId="1648" xr:uid="{00000000-0005-0000-0000-00006F060000}"/>
    <cellStyle name="Mon้taire [0]_laroux" xfId="1649" xr:uid="{00000000-0005-0000-0000-000070060000}"/>
    <cellStyle name="Mon้taire_laroux" xfId="1650" xr:uid="{00000000-0005-0000-0000-000071060000}"/>
    <cellStyle name="NEE" xfId="1651" xr:uid="{00000000-0005-0000-0000-000072060000}"/>
    <cellStyle name="Neutral 2" xfId="1652" xr:uid="{00000000-0005-0000-0000-000073060000}"/>
    <cellStyle name="Neutral 2 2" xfId="1653" xr:uid="{00000000-0005-0000-0000-000074060000}"/>
    <cellStyle name="Neutral 2 2 2" xfId="1654" xr:uid="{00000000-0005-0000-0000-000075060000}"/>
    <cellStyle name="Neutral 2 3" xfId="1655" xr:uid="{00000000-0005-0000-0000-000076060000}"/>
    <cellStyle name="Neutral 3" xfId="1656" xr:uid="{00000000-0005-0000-0000-000077060000}"/>
    <cellStyle name="Neutral 3 2" xfId="1657" xr:uid="{00000000-0005-0000-0000-000078060000}"/>
    <cellStyle name="Neutral 4" xfId="1658" xr:uid="{00000000-0005-0000-0000-000079060000}"/>
    <cellStyle name="Neutral 5" xfId="1659" xr:uid="{00000000-0005-0000-0000-00007A060000}"/>
    <cellStyle name="no dec" xfId="1660" xr:uid="{00000000-0005-0000-0000-00007B060000}"/>
    <cellStyle name="Normal" xfId="0" builtinId="0"/>
    <cellStyle name="Normal - Stile6" xfId="1661" xr:uid="{00000000-0005-0000-0000-00007D060000}"/>
    <cellStyle name="Normal - Stile7" xfId="1662" xr:uid="{00000000-0005-0000-0000-00007E060000}"/>
    <cellStyle name="Normal - Stile8" xfId="1663" xr:uid="{00000000-0005-0000-0000-00007F060000}"/>
    <cellStyle name="Normal - Style1" xfId="1664" xr:uid="{00000000-0005-0000-0000-000080060000}"/>
    <cellStyle name="Normal - Style1 2" xfId="1665" xr:uid="{00000000-0005-0000-0000-000081060000}"/>
    <cellStyle name="Normal - Style5" xfId="1666" xr:uid="{00000000-0005-0000-0000-000082060000}"/>
    <cellStyle name="Normal 10" xfId="1667" xr:uid="{00000000-0005-0000-0000-000083060000}"/>
    <cellStyle name="Normal 10 2" xfId="1668" xr:uid="{00000000-0005-0000-0000-000084060000}"/>
    <cellStyle name="Normal 10 2 2" xfId="1669" xr:uid="{00000000-0005-0000-0000-000085060000}"/>
    <cellStyle name="Normal 10 2 2 2" xfId="1670" xr:uid="{00000000-0005-0000-0000-000086060000}"/>
    <cellStyle name="Normal 10 2 2 2 2" xfId="3956" xr:uid="{DD8C3E97-F334-494A-9063-F24A767F621A}"/>
    <cellStyle name="Normal 10 2 2 3" xfId="1671" xr:uid="{00000000-0005-0000-0000-000087060000}"/>
    <cellStyle name="Normal 10 2 2 3 2" xfId="3957" xr:uid="{5B91BD10-EE57-4BF8-A91E-1BFD04DC094B}"/>
    <cellStyle name="Normal 10 2 2 4" xfId="3955" xr:uid="{FA000348-159F-4102-920C-9AC72491979C}"/>
    <cellStyle name="Normal 10 2 3" xfId="1672" xr:uid="{00000000-0005-0000-0000-000088060000}"/>
    <cellStyle name="Normal 10 2 3 2" xfId="3958" xr:uid="{D4995C4F-2C88-41AE-9B8C-09C3D1261EF2}"/>
    <cellStyle name="Normal 10 3" xfId="1673" xr:uid="{00000000-0005-0000-0000-000089060000}"/>
    <cellStyle name="Normal 10 3 2" xfId="1674" xr:uid="{00000000-0005-0000-0000-00008A060000}"/>
    <cellStyle name="Normal 10 3 3" xfId="1675" xr:uid="{00000000-0005-0000-0000-00008B060000}"/>
    <cellStyle name="Normal 10 3 3 2" xfId="3959" xr:uid="{A6EB989A-6636-4F61-A773-886B301C4D1D}"/>
    <cellStyle name="Normal 10 4" xfId="1676" xr:uid="{00000000-0005-0000-0000-00008C060000}"/>
    <cellStyle name="Normal 10 4 2" xfId="1677" xr:uid="{00000000-0005-0000-0000-00008D060000}"/>
    <cellStyle name="Normal 10 5" xfId="1678" xr:uid="{00000000-0005-0000-0000-00008E060000}"/>
    <cellStyle name="Normal 10 5 2" xfId="3960" xr:uid="{3A07C462-3162-4899-925D-A22F89509204}"/>
    <cellStyle name="Normal 10 6" xfId="1679" xr:uid="{00000000-0005-0000-0000-00008F060000}"/>
    <cellStyle name="Normal 10 7" xfId="1680" xr:uid="{00000000-0005-0000-0000-000090060000}"/>
    <cellStyle name="Normal 100" xfId="1681" xr:uid="{00000000-0005-0000-0000-000091060000}"/>
    <cellStyle name="Normal 101" xfId="1682" xr:uid="{00000000-0005-0000-0000-000092060000}"/>
    <cellStyle name="Normal 102" xfId="1683" xr:uid="{00000000-0005-0000-0000-000093060000}"/>
    <cellStyle name="Normal 103" xfId="1684" xr:uid="{00000000-0005-0000-0000-000094060000}"/>
    <cellStyle name="Normal 104" xfId="1685" xr:uid="{00000000-0005-0000-0000-000095060000}"/>
    <cellStyle name="Normal 105" xfId="1686" xr:uid="{00000000-0005-0000-0000-000096060000}"/>
    <cellStyle name="Normal 106" xfId="1687" xr:uid="{00000000-0005-0000-0000-000097060000}"/>
    <cellStyle name="Normal 107" xfId="1688" xr:uid="{00000000-0005-0000-0000-000098060000}"/>
    <cellStyle name="Normal 108" xfId="1689" xr:uid="{00000000-0005-0000-0000-000099060000}"/>
    <cellStyle name="Normal 109" xfId="1690" xr:uid="{00000000-0005-0000-0000-00009A060000}"/>
    <cellStyle name="Normal 11" xfId="1691" xr:uid="{00000000-0005-0000-0000-00009B060000}"/>
    <cellStyle name="Normal 11 2" xfId="1692" xr:uid="{00000000-0005-0000-0000-00009C060000}"/>
    <cellStyle name="Normal 11 2 2" xfId="1693" xr:uid="{00000000-0005-0000-0000-00009D060000}"/>
    <cellStyle name="Normal 11 2 2 2" xfId="1694" xr:uid="{00000000-0005-0000-0000-00009E060000}"/>
    <cellStyle name="Normal 11 2 2 2 2" xfId="3962" xr:uid="{29E087C8-F6C2-4B4A-913A-73CC364D7492}"/>
    <cellStyle name="Normal 11 2 2 3" xfId="3961" xr:uid="{74505DE7-F832-40AD-AA54-C864D03B9133}"/>
    <cellStyle name="Normal 11 2 3" xfId="1695" xr:uid="{00000000-0005-0000-0000-00009F060000}"/>
    <cellStyle name="Normal 11 3" xfId="1696" xr:uid="{00000000-0005-0000-0000-0000A0060000}"/>
    <cellStyle name="Normal 11 4" xfId="1697" xr:uid="{00000000-0005-0000-0000-0000A1060000}"/>
    <cellStyle name="Normal 11 5" xfId="1698" xr:uid="{00000000-0005-0000-0000-0000A2060000}"/>
    <cellStyle name="Normal 11 5 2" xfId="3963" xr:uid="{98C57CFC-63DE-4FD7-ACC7-5FB25A432C3D}"/>
    <cellStyle name="Normal 110" xfId="1699" xr:uid="{00000000-0005-0000-0000-0000A3060000}"/>
    <cellStyle name="Normal 110 2" xfId="1700" xr:uid="{00000000-0005-0000-0000-0000A4060000}"/>
    <cellStyle name="Normal 111" xfId="1701" xr:uid="{00000000-0005-0000-0000-0000A5060000}"/>
    <cellStyle name="Normal 112" xfId="1702" xr:uid="{00000000-0005-0000-0000-0000A6060000}"/>
    <cellStyle name="Normal 113" xfId="1703" xr:uid="{00000000-0005-0000-0000-0000A7060000}"/>
    <cellStyle name="Normal 114" xfId="1704" xr:uid="{00000000-0005-0000-0000-0000A8060000}"/>
    <cellStyle name="Normal 115" xfId="1705" xr:uid="{00000000-0005-0000-0000-0000A9060000}"/>
    <cellStyle name="Normal 116" xfId="1706" xr:uid="{00000000-0005-0000-0000-0000AA060000}"/>
    <cellStyle name="Normal 117" xfId="1707" xr:uid="{00000000-0005-0000-0000-0000AB060000}"/>
    <cellStyle name="Normal 118" xfId="1708" xr:uid="{00000000-0005-0000-0000-0000AC060000}"/>
    <cellStyle name="Normal 119" xfId="1709" xr:uid="{00000000-0005-0000-0000-0000AD060000}"/>
    <cellStyle name="Normal 12" xfId="1710" xr:uid="{00000000-0005-0000-0000-0000AE060000}"/>
    <cellStyle name="Normal 12 2" xfId="1711" xr:uid="{00000000-0005-0000-0000-0000AF060000}"/>
    <cellStyle name="Normal 12 2 2" xfId="1712" xr:uid="{00000000-0005-0000-0000-0000B0060000}"/>
    <cellStyle name="Normal 12 2 2 2" xfId="1713" xr:uid="{00000000-0005-0000-0000-0000B1060000}"/>
    <cellStyle name="Normal 12 2 2 2 2" xfId="1714" xr:uid="{00000000-0005-0000-0000-0000B2060000}"/>
    <cellStyle name="Normal 12 2 2 2 2 2" xfId="3967" xr:uid="{2D7CB311-6C24-4036-8A30-4F86FD76DD75}"/>
    <cellStyle name="Normal 12 2 2 2 3" xfId="3966" xr:uid="{34E57E19-9859-4A8B-8F9C-F8BE88C6F653}"/>
    <cellStyle name="Normal 12 2 2 3" xfId="1715" xr:uid="{00000000-0005-0000-0000-0000B3060000}"/>
    <cellStyle name="Normal 12 2 2 3 2" xfId="3968" xr:uid="{9C051794-4F17-4405-9263-19CCB1C71E48}"/>
    <cellStyle name="Normal 12 2 2 4" xfId="3965" xr:uid="{66256EBA-F30F-4E0B-8469-57B521FF1D48}"/>
    <cellStyle name="Normal 12 2 3" xfId="1716" xr:uid="{00000000-0005-0000-0000-0000B4060000}"/>
    <cellStyle name="Normal 12 2 3 2" xfId="1717" xr:uid="{00000000-0005-0000-0000-0000B5060000}"/>
    <cellStyle name="Normal 12 2 3 2 2" xfId="3970" xr:uid="{0E5946AA-7D98-4453-9047-2B5339231F55}"/>
    <cellStyle name="Normal 12 2 3 3" xfId="3969" xr:uid="{DF1EB2ED-E879-44B3-B1E0-73C5335CE6FE}"/>
    <cellStyle name="Normal 12 2 4" xfId="1718" xr:uid="{00000000-0005-0000-0000-0000B6060000}"/>
    <cellStyle name="Normal 12 2 4 2" xfId="1719" xr:uid="{00000000-0005-0000-0000-0000B7060000}"/>
    <cellStyle name="Normal 12 2 4 2 2" xfId="3972" xr:uid="{1A056F87-5D2D-453A-9F08-B7FA30262273}"/>
    <cellStyle name="Normal 12 2 4 3" xfId="3971" xr:uid="{2EF2E45A-7D59-41F5-87AE-F3191AE4063C}"/>
    <cellStyle name="Normal 12 2 5" xfId="1720" xr:uid="{00000000-0005-0000-0000-0000B8060000}"/>
    <cellStyle name="Normal 12 2 5 2" xfId="3973" xr:uid="{CA8E623B-9300-4576-8527-8C7539F3ED84}"/>
    <cellStyle name="Normal 12 2 6" xfId="1721" xr:uid="{00000000-0005-0000-0000-0000B9060000}"/>
    <cellStyle name="Normal 12 2 7" xfId="3964" xr:uid="{F5B288EE-E367-4507-8EF0-60A3C37DB10B}"/>
    <cellStyle name="Normal 12 3" xfId="1722" xr:uid="{00000000-0005-0000-0000-0000BA060000}"/>
    <cellStyle name="Normal 12 3 2" xfId="1723" xr:uid="{00000000-0005-0000-0000-0000BB060000}"/>
    <cellStyle name="Normal 12 3 2 2" xfId="1724" xr:uid="{00000000-0005-0000-0000-0000BC060000}"/>
    <cellStyle name="Normal 12 3 2 2 2" xfId="3976" xr:uid="{9D5E0670-E0CC-4B67-B058-BB3470AD3F0B}"/>
    <cellStyle name="Normal 12 3 2 3" xfId="3975" xr:uid="{55F701C9-2873-4323-BBCB-4B152CB41736}"/>
    <cellStyle name="Normal 12 3 3" xfId="1725" xr:uid="{00000000-0005-0000-0000-0000BD060000}"/>
    <cellStyle name="Normal 12 3 3 2" xfId="3977" xr:uid="{5D8E28AE-664E-4E26-9DB6-38771F3D06BE}"/>
    <cellStyle name="Normal 12 3 4" xfId="3974" xr:uid="{B462F835-3949-4F07-A7FF-F7CFDC8B2F8A}"/>
    <cellStyle name="Normal 12 4" xfId="1726" xr:uid="{00000000-0005-0000-0000-0000BE060000}"/>
    <cellStyle name="Normal 12 5" xfId="1727" xr:uid="{00000000-0005-0000-0000-0000BF060000}"/>
    <cellStyle name="Normal 12 5 2" xfId="1728" xr:uid="{00000000-0005-0000-0000-0000C0060000}"/>
    <cellStyle name="Normal 12 5 2 2" xfId="3979" xr:uid="{F55FDB55-C202-4068-A2C4-CEFE28D5983B}"/>
    <cellStyle name="Normal 12 5 3" xfId="3978" xr:uid="{015D026E-F310-4C97-9E1B-C1C4790661F8}"/>
    <cellStyle name="Normal 12 6" xfId="1729" xr:uid="{00000000-0005-0000-0000-0000C1060000}"/>
    <cellStyle name="Normal 12 6 2" xfId="1730" xr:uid="{00000000-0005-0000-0000-0000C2060000}"/>
    <cellStyle name="Normal 12 6 2 2" xfId="3981" xr:uid="{7C968882-B372-4A80-8231-E46C66158F2E}"/>
    <cellStyle name="Normal 12 6 3" xfId="3980" xr:uid="{175FB2C5-5E4C-40B4-B00C-52E62F8AFD11}"/>
    <cellStyle name="Normal 12 7" xfId="1731" xr:uid="{00000000-0005-0000-0000-0000C3060000}"/>
    <cellStyle name="Normal 12 8" xfId="1732" xr:uid="{00000000-0005-0000-0000-0000C4060000}"/>
    <cellStyle name="Normal 120" xfId="1733" xr:uid="{00000000-0005-0000-0000-0000C5060000}"/>
    <cellStyle name="Normal 121" xfId="1734" xr:uid="{00000000-0005-0000-0000-0000C6060000}"/>
    <cellStyle name="Normal 121 2" xfId="1735" xr:uid="{00000000-0005-0000-0000-0000C7060000}"/>
    <cellStyle name="Normal 122" xfId="1736" xr:uid="{00000000-0005-0000-0000-0000C8060000}"/>
    <cellStyle name="Normal 122 2" xfId="1737" xr:uid="{00000000-0005-0000-0000-0000C9060000}"/>
    <cellStyle name="Normal 123" xfId="1738" xr:uid="{00000000-0005-0000-0000-0000CA060000}"/>
    <cellStyle name="Normal 123 2" xfId="1739" xr:uid="{00000000-0005-0000-0000-0000CB060000}"/>
    <cellStyle name="Normal 124" xfId="1740" xr:uid="{00000000-0005-0000-0000-0000CC060000}"/>
    <cellStyle name="Normal 125" xfId="1741" xr:uid="{00000000-0005-0000-0000-0000CD060000}"/>
    <cellStyle name="Normal 126" xfId="3490" xr:uid="{4D768707-DCF1-4CF9-816C-718243A5DFBD}"/>
    <cellStyle name="Normal 13" xfId="1742" xr:uid="{00000000-0005-0000-0000-0000CE060000}"/>
    <cellStyle name="Normal 13 2" xfId="1743" xr:uid="{00000000-0005-0000-0000-0000CF060000}"/>
    <cellStyle name="Normal 13 2 2" xfId="1744" xr:uid="{00000000-0005-0000-0000-0000D0060000}"/>
    <cellStyle name="Normal 13 2 2 2" xfId="1745" xr:uid="{00000000-0005-0000-0000-0000D1060000}"/>
    <cellStyle name="Normal 13 2 2 2 2" xfId="1746" xr:uid="{00000000-0005-0000-0000-0000D2060000}"/>
    <cellStyle name="Normal 13 2 2 2 2 2" xfId="3985" xr:uid="{E7C68740-C9FF-4090-9623-6492E575A24A}"/>
    <cellStyle name="Normal 13 2 2 2 3" xfId="3984" xr:uid="{03C9C91D-C00A-4562-966E-1DE85524B414}"/>
    <cellStyle name="Normal 13 2 2 3" xfId="1747" xr:uid="{00000000-0005-0000-0000-0000D3060000}"/>
    <cellStyle name="Normal 13 2 2 3 2" xfId="3986" xr:uid="{8BDDB659-C747-4D25-94A1-851C7FCF8664}"/>
    <cellStyle name="Normal 13 2 2 4" xfId="1748" xr:uid="{00000000-0005-0000-0000-0000D4060000}"/>
    <cellStyle name="Normal 13 2 2 4 2" xfId="3987" xr:uid="{117697EE-496A-4C4A-B58E-BD38EFAD2A6D}"/>
    <cellStyle name="Normal 13 2 2 5" xfId="3983" xr:uid="{FAB354C0-30F9-4854-A4BA-AA9097018243}"/>
    <cellStyle name="Normal 13 2 3" xfId="1749" xr:uid="{00000000-0005-0000-0000-0000D5060000}"/>
    <cellStyle name="Normal 13 2 3 2" xfId="1750" xr:uid="{00000000-0005-0000-0000-0000D6060000}"/>
    <cellStyle name="Normal 13 2 3 2 2" xfId="3989" xr:uid="{ACAB9CE4-D269-42C3-A342-4A676EAEE1D2}"/>
    <cellStyle name="Normal 13 2 3 3" xfId="3988" xr:uid="{06E43FF9-E306-4726-BBE4-0873B8CCE5A9}"/>
    <cellStyle name="Normal 13 2 4" xfId="1751" xr:uid="{00000000-0005-0000-0000-0000D7060000}"/>
    <cellStyle name="Normal 13 2 4 2" xfId="1752" xr:uid="{00000000-0005-0000-0000-0000D8060000}"/>
    <cellStyle name="Normal 13 2 4 2 2" xfId="3991" xr:uid="{88299912-0CA7-43DC-AE2C-323A52FE2723}"/>
    <cellStyle name="Normal 13 2 4 3" xfId="3990" xr:uid="{9EC96FB7-8363-40F1-A663-5C59156F4F71}"/>
    <cellStyle name="Normal 13 2 5" xfId="1753" xr:uid="{00000000-0005-0000-0000-0000D9060000}"/>
    <cellStyle name="Normal 13 2 5 2" xfId="3992" xr:uid="{AC489BBB-6116-4828-809A-BCEE152C51D9}"/>
    <cellStyle name="Normal 13 2 6" xfId="1754" xr:uid="{00000000-0005-0000-0000-0000DA060000}"/>
    <cellStyle name="Normal 13 2 6 2" xfId="3993" xr:uid="{C4D9B562-A826-44FA-BCCD-58D1ACFAAC03}"/>
    <cellStyle name="Normal 13 2 7" xfId="3982" xr:uid="{49488F06-7C67-416C-B4FD-DD53B655B339}"/>
    <cellStyle name="Normal 13 3" xfId="1755" xr:uid="{00000000-0005-0000-0000-0000DB060000}"/>
    <cellStyle name="Normal 13 3 2" xfId="1756" xr:uid="{00000000-0005-0000-0000-0000DC060000}"/>
    <cellStyle name="Normal 13 3 2 2" xfId="1757" xr:uid="{00000000-0005-0000-0000-0000DD060000}"/>
    <cellStyle name="Normal 13 3 2 2 2" xfId="3996" xr:uid="{73FB7D99-08C9-4BF9-BCBD-E292C82EE608}"/>
    <cellStyle name="Normal 13 3 2 3" xfId="3995" xr:uid="{1913AD0C-5A51-49E1-BAC8-D03BD25D2FE3}"/>
    <cellStyle name="Normal 13 3 3" xfId="1758" xr:uid="{00000000-0005-0000-0000-0000DE060000}"/>
    <cellStyle name="Normal 13 3 3 2" xfId="3997" xr:uid="{3D9B7698-77C3-40CB-BA7F-40067FED9F61}"/>
    <cellStyle name="Normal 13 3 4" xfId="1759" xr:uid="{00000000-0005-0000-0000-0000DF060000}"/>
    <cellStyle name="Normal 13 3 4 2" xfId="3998" xr:uid="{C740F3A3-787F-4D44-88F1-953E1CAE832B}"/>
    <cellStyle name="Normal 13 3 5" xfId="3994" xr:uid="{4AB4EA1D-6837-4229-B71F-7C59694F352F}"/>
    <cellStyle name="Normal 13 4" xfId="1760" xr:uid="{00000000-0005-0000-0000-0000E0060000}"/>
    <cellStyle name="Normal 13 4 2" xfId="1761" xr:uid="{00000000-0005-0000-0000-0000E1060000}"/>
    <cellStyle name="Normal 13 5" xfId="1762" xr:uid="{00000000-0005-0000-0000-0000E2060000}"/>
    <cellStyle name="Normal 13 5 2" xfId="1763" xr:uid="{00000000-0005-0000-0000-0000E3060000}"/>
    <cellStyle name="Normal 13 5 2 2" xfId="4000" xr:uid="{4C9C8B3A-5CA2-4093-AB74-C189E22C25A9}"/>
    <cellStyle name="Normal 13 5 3" xfId="3999" xr:uid="{D3C52B02-D03C-4EDA-97CB-40517DF3C8CE}"/>
    <cellStyle name="Normal 13 6" xfId="1764" xr:uid="{00000000-0005-0000-0000-0000E4060000}"/>
    <cellStyle name="Normal 13 6 2" xfId="1765" xr:uid="{00000000-0005-0000-0000-0000E5060000}"/>
    <cellStyle name="Normal 13 6 2 2" xfId="4002" xr:uid="{F922AB37-A5DF-41A0-A090-ED5EA7F20879}"/>
    <cellStyle name="Normal 13 6 3" xfId="4001" xr:uid="{A5BE8750-F03A-45C7-93F4-8601C12D579A}"/>
    <cellStyle name="Normal 13 7" xfId="1766" xr:uid="{00000000-0005-0000-0000-0000E6060000}"/>
    <cellStyle name="Normal 13 7 2" xfId="4003" xr:uid="{5D09352D-0D81-45D5-A852-AE1B7407D0F8}"/>
    <cellStyle name="Normal 13 8" xfId="1767" xr:uid="{00000000-0005-0000-0000-0000E7060000}"/>
    <cellStyle name="Normal 13 9" xfId="1768" xr:uid="{00000000-0005-0000-0000-0000E8060000}"/>
    <cellStyle name="Normal 14" xfId="1769" xr:uid="{00000000-0005-0000-0000-0000E9060000}"/>
    <cellStyle name="Normal 14 10" xfId="1770" xr:uid="{00000000-0005-0000-0000-0000EA060000}"/>
    <cellStyle name="Normal 14 2" xfId="1771" xr:uid="{00000000-0005-0000-0000-0000EB060000}"/>
    <cellStyle name="Normal 14 2 2" xfId="1772" xr:uid="{00000000-0005-0000-0000-0000EC060000}"/>
    <cellStyle name="Normal 14 2 2 2" xfId="1773" xr:uid="{00000000-0005-0000-0000-0000ED060000}"/>
    <cellStyle name="Normal 14 2 2 2 2" xfId="1774" xr:uid="{00000000-0005-0000-0000-0000EE060000}"/>
    <cellStyle name="Normal 14 2 2 2 2 2" xfId="4007" xr:uid="{9968B980-15D5-4B54-94B4-5F7974B658A4}"/>
    <cellStyle name="Normal 14 2 2 2 3" xfId="4006" xr:uid="{1B7075A2-17DA-4CDD-9967-4B2A2810C831}"/>
    <cellStyle name="Normal 14 2 2 3" xfId="1775" xr:uid="{00000000-0005-0000-0000-0000EF060000}"/>
    <cellStyle name="Normal 14 2 2 3 2" xfId="4008" xr:uid="{C57EC9CA-B779-4701-AE1A-63CDE6CEAF00}"/>
    <cellStyle name="Normal 14 2 2 4" xfId="1776" xr:uid="{00000000-0005-0000-0000-0000F0060000}"/>
    <cellStyle name="Normal 14 2 2 4 2" xfId="4009" xr:uid="{596ED9F3-9D01-41F8-A153-C82370486C84}"/>
    <cellStyle name="Normal 14 2 2 5" xfId="4005" xr:uid="{1AD13553-4349-4232-BE52-4FB4BB68E8F2}"/>
    <cellStyle name="Normal 14 2 3" xfId="1777" xr:uid="{00000000-0005-0000-0000-0000F1060000}"/>
    <cellStyle name="Normal 14 2 3 2" xfId="1778" xr:uid="{00000000-0005-0000-0000-0000F2060000}"/>
    <cellStyle name="Normal 14 2 3 2 2" xfId="4011" xr:uid="{F79514A8-DC83-4246-A86F-90C9CA4BC38D}"/>
    <cellStyle name="Normal 14 2 3 3" xfId="4010" xr:uid="{220D6A42-9DBF-4C79-8B88-6AD9EF3535D8}"/>
    <cellStyle name="Normal 14 2 4" xfId="1779" xr:uid="{00000000-0005-0000-0000-0000F3060000}"/>
    <cellStyle name="Normal 14 2 4 2" xfId="1780" xr:uid="{00000000-0005-0000-0000-0000F4060000}"/>
    <cellStyle name="Normal 14 2 4 2 2" xfId="4013" xr:uid="{CAB67A48-3F69-4F16-90E9-832BFBE2BE12}"/>
    <cellStyle name="Normal 14 2 4 3" xfId="4012" xr:uid="{91F58A4F-31B2-4F5A-B27C-D35A979E2467}"/>
    <cellStyle name="Normal 14 2 5" xfId="1781" xr:uid="{00000000-0005-0000-0000-0000F5060000}"/>
    <cellStyle name="Normal 14 2 5 2" xfId="4014" xr:uid="{8D7D4C46-6202-436E-86C7-FABC9CD473D5}"/>
    <cellStyle name="Normal 14 2 6" xfId="1782" xr:uid="{00000000-0005-0000-0000-0000F6060000}"/>
    <cellStyle name="Normal 14 2 6 2" xfId="4015" xr:uid="{92362084-2BB4-4110-B7D9-6345032E7D16}"/>
    <cellStyle name="Normal 14 2 7" xfId="4004" xr:uid="{A79BCCE8-9AE5-4B39-AA50-2A8AE49B0629}"/>
    <cellStyle name="Normal 14 3" xfId="1783" xr:uid="{00000000-0005-0000-0000-0000F7060000}"/>
    <cellStyle name="Normal 14 3 2" xfId="1784" xr:uid="{00000000-0005-0000-0000-0000F8060000}"/>
    <cellStyle name="Normal 14 3 2 2" xfId="1785" xr:uid="{00000000-0005-0000-0000-0000F9060000}"/>
    <cellStyle name="Normal 14 3 2 2 2" xfId="4018" xr:uid="{C42ED33B-4BE9-4FFB-A66F-E69FC314C55E}"/>
    <cellStyle name="Normal 14 3 2 3" xfId="4017" xr:uid="{D6856E37-BE2A-4AD7-B8C5-8F7ECAA629FE}"/>
    <cellStyle name="Normal 14 3 3" xfId="1786" xr:uid="{00000000-0005-0000-0000-0000FA060000}"/>
    <cellStyle name="Normal 14 3 4" xfId="1787" xr:uid="{00000000-0005-0000-0000-0000FB060000}"/>
    <cellStyle name="Normal 14 3 4 2" xfId="4019" xr:uid="{734226F1-4169-41B8-B00A-C89281F19017}"/>
    <cellStyle name="Normal 14 3 5" xfId="1788" xr:uid="{00000000-0005-0000-0000-0000FC060000}"/>
    <cellStyle name="Normal 14 3 5 2" xfId="4020" xr:uid="{A1371BF6-CEC5-4B2F-AFB8-BE20904033FA}"/>
    <cellStyle name="Normal 14 3 6" xfId="4016" xr:uid="{78F51C9C-E4AF-4B63-99C6-0F53AC7406DA}"/>
    <cellStyle name="Normal 14 4" xfId="1789" xr:uid="{00000000-0005-0000-0000-0000FD060000}"/>
    <cellStyle name="Normal 14 4 2" xfId="1790" xr:uid="{00000000-0005-0000-0000-0000FE060000}"/>
    <cellStyle name="Normal 14 5" xfId="1791" xr:uid="{00000000-0005-0000-0000-0000FF060000}"/>
    <cellStyle name="Normal 14 5 2" xfId="1792" xr:uid="{00000000-0005-0000-0000-000000070000}"/>
    <cellStyle name="Normal 14 5 2 2" xfId="4022" xr:uid="{BD589EC2-5E70-4534-BD96-811B1ED8D927}"/>
    <cellStyle name="Normal 14 5 3" xfId="4021" xr:uid="{F9E3595D-BCA1-4524-B3AC-EBDAC5650724}"/>
    <cellStyle name="Normal 14 6" xfId="1793" xr:uid="{00000000-0005-0000-0000-000001070000}"/>
    <cellStyle name="Normal 14 6 2" xfId="1794" xr:uid="{00000000-0005-0000-0000-000002070000}"/>
    <cellStyle name="Normal 14 6 2 2" xfId="4024" xr:uid="{AB573E5B-CC83-474D-A2AB-68938831A0A4}"/>
    <cellStyle name="Normal 14 6 3" xfId="4023" xr:uid="{48A4D754-5C90-4297-BAAF-4BF5D9A3D022}"/>
    <cellStyle name="Normal 14 7" xfId="1795" xr:uid="{00000000-0005-0000-0000-000003070000}"/>
    <cellStyle name="Normal 14 7 2" xfId="1796" xr:uid="{00000000-0005-0000-0000-000004070000}"/>
    <cellStyle name="Normal 14 7 2 2" xfId="4026" xr:uid="{88D4E453-5452-4541-8F0E-2590DA1A3590}"/>
    <cellStyle name="Normal 14 7 3" xfId="4025" xr:uid="{90AA7FA1-0852-47B8-AA7B-E732D5FC09F2}"/>
    <cellStyle name="Normal 14 8" xfId="1797" xr:uid="{00000000-0005-0000-0000-000005070000}"/>
    <cellStyle name="Normal 14 8 2" xfId="4027" xr:uid="{8D420C39-4775-47AC-BFDC-C2D7FBDD1A08}"/>
    <cellStyle name="Normal 14 9" xfId="1798" xr:uid="{00000000-0005-0000-0000-000006070000}"/>
    <cellStyle name="Normal 15" xfId="1799" xr:uid="{00000000-0005-0000-0000-000007070000}"/>
    <cellStyle name="Normal 15 2" xfId="1800" xr:uid="{00000000-0005-0000-0000-000008070000}"/>
    <cellStyle name="Normal 15 2 2" xfId="1801" xr:uid="{00000000-0005-0000-0000-000009070000}"/>
    <cellStyle name="Normal 15 2 2 2" xfId="1802" xr:uid="{00000000-0005-0000-0000-00000A070000}"/>
    <cellStyle name="Normal 15 2 2 2 2" xfId="1803" xr:uid="{00000000-0005-0000-0000-00000B070000}"/>
    <cellStyle name="Normal 15 2 2 2 2 2" xfId="4031" xr:uid="{0A077AF1-4B6E-4C0D-A0D5-CBBA16991CAA}"/>
    <cellStyle name="Normal 15 2 2 2 3" xfId="4030" xr:uid="{BB1B5A27-DAB9-47DD-9DA4-06D77A6314F0}"/>
    <cellStyle name="Normal 15 2 2 3" xfId="1804" xr:uid="{00000000-0005-0000-0000-00000C070000}"/>
    <cellStyle name="Normal 15 2 2 3 2" xfId="4032" xr:uid="{E93781D6-B742-4F39-B459-899209BD62A8}"/>
    <cellStyle name="Normal 15 2 2 4" xfId="1805" xr:uid="{00000000-0005-0000-0000-00000D070000}"/>
    <cellStyle name="Normal 15 2 2 4 2" xfId="4033" xr:uid="{102A8CF7-D267-409D-92C6-679A4041D3D4}"/>
    <cellStyle name="Normal 15 2 2 5" xfId="4029" xr:uid="{32EBE44E-8C25-441E-8A52-6F5DFA130206}"/>
    <cellStyle name="Normal 15 2 3" xfId="1806" xr:uid="{00000000-0005-0000-0000-00000E070000}"/>
    <cellStyle name="Normal 15 2 3 2" xfId="1807" xr:uid="{00000000-0005-0000-0000-00000F070000}"/>
    <cellStyle name="Normal 15 2 3 2 2" xfId="4035" xr:uid="{2B525E46-F43A-4C22-B749-CD4DDA45D8B4}"/>
    <cellStyle name="Normal 15 2 3 3" xfId="4034" xr:uid="{E2218911-5C01-4BA2-833F-E12E5ACE2A09}"/>
    <cellStyle name="Normal 15 2 4" xfId="1808" xr:uid="{00000000-0005-0000-0000-000010070000}"/>
    <cellStyle name="Normal 15 2 4 2" xfId="1809" xr:uid="{00000000-0005-0000-0000-000011070000}"/>
    <cellStyle name="Normal 15 2 4 2 2" xfId="4037" xr:uid="{1B155A1B-BB34-4DB3-BEFF-F1AC966169E6}"/>
    <cellStyle name="Normal 15 2 4 3" xfId="4036" xr:uid="{8021F327-7555-4489-A07A-B3C446AEF97C}"/>
    <cellStyle name="Normal 15 2 5" xfId="1810" xr:uid="{00000000-0005-0000-0000-000012070000}"/>
    <cellStyle name="Normal 15 2 5 2" xfId="4038" xr:uid="{6461D265-55F9-47B3-A379-AD5878962520}"/>
    <cellStyle name="Normal 15 2 6" xfId="1811" xr:uid="{00000000-0005-0000-0000-000013070000}"/>
    <cellStyle name="Normal 15 2 6 2" xfId="4039" xr:uid="{D895D851-8BB3-4776-92D0-58F879B29159}"/>
    <cellStyle name="Normal 15 2 7" xfId="4028" xr:uid="{52766875-FEEF-4C50-8314-B587DAFA71F0}"/>
    <cellStyle name="Normal 15 3" xfId="1812" xr:uid="{00000000-0005-0000-0000-000014070000}"/>
    <cellStyle name="Normal 15 3 2" xfId="1813" xr:uid="{00000000-0005-0000-0000-000015070000}"/>
    <cellStyle name="Normal 15 3 2 2" xfId="1814" xr:uid="{00000000-0005-0000-0000-000016070000}"/>
    <cellStyle name="Normal 15 3 2 2 2" xfId="4042" xr:uid="{8375A13E-2125-4B3F-96B3-00F37594E6B1}"/>
    <cellStyle name="Normal 15 3 2 3" xfId="4041" xr:uid="{E583D2F6-48BF-4D4E-AC25-57D1BB9A7394}"/>
    <cellStyle name="Normal 15 3 3" xfId="1815" xr:uid="{00000000-0005-0000-0000-000017070000}"/>
    <cellStyle name="Normal 15 3 4" xfId="1816" xr:uid="{00000000-0005-0000-0000-000018070000}"/>
    <cellStyle name="Normal 15 3 4 2" xfId="4043" xr:uid="{B980C3D8-803E-43B0-862F-8ACD5FCC3120}"/>
    <cellStyle name="Normal 15 3 5" xfId="1817" xr:uid="{00000000-0005-0000-0000-000019070000}"/>
    <cellStyle name="Normal 15 3 5 2" xfId="4044" xr:uid="{B025FA9A-3E08-482F-9172-4368114B1821}"/>
    <cellStyle name="Normal 15 3 6" xfId="4040" xr:uid="{E009022B-E121-4176-A8BA-F26792530380}"/>
    <cellStyle name="Normal 15 4" xfId="1818" xr:uid="{00000000-0005-0000-0000-00001A070000}"/>
    <cellStyle name="Normal 15 4 2" xfId="1819" xr:uid="{00000000-0005-0000-0000-00001B070000}"/>
    <cellStyle name="Normal 15 5" xfId="1820" xr:uid="{00000000-0005-0000-0000-00001C070000}"/>
    <cellStyle name="Normal 15 5 2" xfId="1821" xr:uid="{00000000-0005-0000-0000-00001D070000}"/>
    <cellStyle name="Normal 15 5 2 2" xfId="4046" xr:uid="{01C066CB-3F26-4B28-BA46-AD1139FB97C1}"/>
    <cellStyle name="Normal 15 5 3" xfId="4045" xr:uid="{5B9408ED-AF80-4573-AD75-834B26EFABDB}"/>
    <cellStyle name="Normal 15 6" xfId="1822" xr:uid="{00000000-0005-0000-0000-00001E070000}"/>
    <cellStyle name="Normal 15 6 2" xfId="1823" xr:uid="{00000000-0005-0000-0000-00001F070000}"/>
    <cellStyle name="Normal 15 6 2 2" xfId="4048" xr:uid="{2C252A56-4FFE-4089-BE70-F6F073FAE61F}"/>
    <cellStyle name="Normal 15 6 3" xfId="4047" xr:uid="{C8C1485B-40E0-4BED-875A-80AED71803F9}"/>
    <cellStyle name="Normal 15 7" xfId="1824" xr:uid="{00000000-0005-0000-0000-000020070000}"/>
    <cellStyle name="Normal 15 8" xfId="1825" xr:uid="{00000000-0005-0000-0000-000021070000}"/>
    <cellStyle name="Normal 15 8 2" xfId="4049" xr:uid="{5C461400-E579-4CF9-B04E-9F28772DAC8D}"/>
    <cellStyle name="Normal 15 9" xfId="1826" xr:uid="{00000000-0005-0000-0000-000022070000}"/>
    <cellStyle name="Normal 16" xfId="1827" xr:uid="{00000000-0005-0000-0000-000023070000}"/>
    <cellStyle name="Normal 16 10" xfId="1828" xr:uid="{00000000-0005-0000-0000-000024070000}"/>
    <cellStyle name="Normal 16 2" xfId="1829" xr:uid="{00000000-0005-0000-0000-000025070000}"/>
    <cellStyle name="Normal 16 2 2" xfId="1830" xr:uid="{00000000-0005-0000-0000-000026070000}"/>
    <cellStyle name="Normal 16 2 2 2" xfId="1831" xr:uid="{00000000-0005-0000-0000-000027070000}"/>
    <cellStyle name="Normal 16 2 2 2 2" xfId="1832" xr:uid="{00000000-0005-0000-0000-000028070000}"/>
    <cellStyle name="Normal 16 2 2 2 2 2" xfId="4053" xr:uid="{77144427-1911-4A6F-8C23-C3ACE7A61984}"/>
    <cellStyle name="Normal 16 2 2 2 3" xfId="4052" xr:uid="{33A67EE3-C3C8-47EE-9EFA-B586F3227A42}"/>
    <cellStyle name="Normal 16 2 2 3" xfId="1833" xr:uid="{00000000-0005-0000-0000-000029070000}"/>
    <cellStyle name="Normal 16 2 2 3 2" xfId="4054" xr:uid="{016D5510-A900-4C6A-B53E-CA9E746E8B8E}"/>
    <cellStyle name="Normal 16 2 2 4" xfId="1834" xr:uid="{00000000-0005-0000-0000-00002A070000}"/>
    <cellStyle name="Normal 16 2 2 4 2" xfId="4055" xr:uid="{A27C5E36-3D7A-4FB5-B423-C7DDDEBF5CEA}"/>
    <cellStyle name="Normal 16 2 2 5" xfId="4051" xr:uid="{72BB35C5-B150-4248-B894-86A2BCC49DD5}"/>
    <cellStyle name="Normal 16 2 3" xfId="1835" xr:uid="{00000000-0005-0000-0000-00002B070000}"/>
    <cellStyle name="Normal 16 2 3 2" xfId="1836" xr:uid="{00000000-0005-0000-0000-00002C070000}"/>
    <cellStyle name="Normal 16 2 3 2 2" xfId="4057" xr:uid="{80A9FE34-10E1-43F7-AE4D-B6537F802D37}"/>
    <cellStyle name="Normal 16 2 3 3" xfId="4056" xr:uid="{B3BB905D-8B8C-47B2-86D0-C96D29EDEB78}"/>
    <cellStyle name="Normal 16 2 4" xfId="1837" xr:uid="{00000000-0005-0000-0000-00002D070000}"/>
    <cellStyle name="Normal 16 2 4 2" xfId="1838" xr:uid="{00000000-0005-0000-0000-00002E070000}"/>
    <cellStyle name="Normal 16 2 4 2 2" xfId="4059" xr:uid="{3E1C5646-D064-4D3A-BBDD-504766DEF447}"/>
    <cellStyle name="Normal 16 2 4 3" xfId="4058" xr:uid="{E7A6F1B2-7DDA-4B47-8701-777034C1B8B3}"/>
    <cellStyle name="Normal 16 2 5" xfId="1839" xr:uid="{00000000-0005-0000-0000-00002F070000}"/>
    <cellStyle name="Normal 16 2 5 2" xfId="4060" xr:uid="{36E402D4-316F-4A0A-9AFC-44A328DE789B}"/>
    <cellStyle name="Normal 16 2 6" xfId="1840" xr:uid="{00000000-0005-0000-0000-000030070000}"/>
    <cellStyle name="Normal 16 2 6 2" xfId="4061" xr:uid="{56435173-0929-47E8-8775-3975A1214C90}"/>
    <cellStyle name="Normal 16 2 7" xfId="1841" xr:uid="{00000000-0005-0000-0000-000031070000}"/>
    <cellStyle name="Normal 16 2 8" xfId="4050" xr:uid="{9D32B37E-E0C2-47C9-A41A-859F2FA8E49B}"/>
    <cellStyle name="Normal 16 3" xfId="1842" xr:uid="{00000000-0005-0000-0000-000032070000}"/>
    <cellStyle name="Normal 16 3 2" xfId="1843" xr:uid="{00000000-0005-0000-0000-000033070000}"/>
    <cellStyle name="Normal 16 3 2 2" xfId="1844" xr:uid="{00000000-0005-0000-0000-000034070000}"/>
    <cellStyle name="Normal 16 3 2 2 2" xfId="4064" xr:uid="{606EA22A-DD06-42B2-B6E0-17EA1E0785AE}"/>
    <cellStyle name="Normal 16 3 2 3" xfId="4063" xr:uid="{681F91FB-AC3F-4F09-90C9-11E678F58C42}"/>
    <cellStyle name="Normal 16 3 3" xfId="1845" xr:uid="{00000000-0005-0000-0000-000035070000}"/>
    <cellStyle name="Normal 16 3 4" xfId="1846" xr:uid="{00000000-0005-0000-0000-000036070000}"/>
    <cellStyle name="Normal 16 3 4 2" xfId="4065" xr:uid="{F9E3B81A-9D7A-46CD-AD92-B81C7F1F0E4E}"/>
    <cellStyle name="Normal 16 3 5" xfId="1847" xr:uid="{00000000-0005-0000-0000-000037070000}"/>
    <cellStyle name="Normal 16 3 5 2" xfId="4066" xr:uid="{C4618F8D-7E0B-4658-B8FE-678475913970}"/>
    <cellStyle name="Normal 16 3 6" xfId="4062" xr:uid="{BC9D34D6-DAA7-4EC2-B1CA-CE4DD5126472}"/>
    <cellStyle name="Normal 16 4" xfId="1848" xr:uid="{00000000-0005-0000-0000-000038070000}"/>
    <cellStyle name="Normal 16 4 2" xfId="1849" xr:uid="{00000000-0005-0000-0000-000039070000}"/>
    <cellStyle name="Normal 16 5" xfId="1850" xr:uid="{00000000-0005-0000-0000-00003A070000}"/>
    <cellStyle name="Normal 16 5 2" xfId="1851" xr:uid="{00000000-0005-0000-0000-00003B070000}"/>
    <cellStyle name="Normal 16 5 2 2" xfId="4068" xr:uid="{1DD1E1DC-ABA6-47B0-B092-D4908216A8EC}"/>
    <cellStyle name="Normal 16 5 3" xfId="4067" xr:uid="{1C4C7E59-7C86-43E9-B37E-DDED92570852}"/>
    <cellStyle name="Normal 16 6" xfId="1852" xr:uid="{00000000-0005-0000-0000-00003C070000}"/>
    <cellStyle name="Normal 16 6 2" xfId="1853" xr:uid="{00000000-0005-0000-0000-00003D070000}"/>
    <cellStyle name="Normal 16 6 2 2" xfId="4070" xr:uid="{1D23B6A5-B4DD-494F-9733-56CFF7262E11}"/>
    <cellStyle name="Normal 16 6 3" xfId="4069" xr:uid="{D6BEDF83-F7B0-4584-9C95-9CDEDECDDBE7}"/>
    <cellStyle name="Normal 16 7" xfId="1854" xr:uid="{00000000-0005-0000-0000-00003E070000}"/>
    <cellStyle name="Normal 16 7 2" xfId="1855" xr:uid="{00000000-0005-0000-0000-00003F070000}"/>
    <cellStyle name="Normal 16 7 2 2" xfId="4072" xr:uid="{D26D397B-AEC8-4CD7-8B4A-465CF797C769}"/>
    <cellStyle name="Normal 16 7 3" xfId="4071" xr:uid="{C9EBD236-1CD7-4241-B959-AF79850661A2}"/>
    <cellStyle name="Normal 16 8" xfId="1856" xr:uid="{00000000-0005-0000-0000-000040070000}"/>
    <cellStyle name="Normal 16 8 2" xfId="4073" xr:uid="{0469B4CC-18EE-4EDA-8B57-D9923EAC064F}"/>
    <cellStyle name="Normal 16 9" xfId="1857" xr:uid="{00000000-0005-0000-0000-000041070000}"/>
    <cellStyle name="Normal 17" xfId="1858" xr:uid="{00000000-0005-0000-0000-000042070000}"/>
    <cellStyle name="Normal 17 2" xfId="1859" xr:uid="{00000000-0005-0000-0000-000043070000}"/>
    <cellStyle name="Normal 17 2 2" xfId="1860" xr:uid="{00000000-0005-0000-0000-000044070000}"/>
    <cellStyle name="Normal 17 2 2 2" xfId="1861" xr:uid="{00000000-0005-0000-0000-000045070000}"/>
    <cellStyle name="Normal 17 2 2 2 2" xfId="1862" xr:uid="{00000000-0005-0000-0000-000046070000}"/>
    <cellStyle name="Normal 17 2 2 2 2 2" xfId="4077" xr:uid="{44001D50-23A3-40FE-B89F-62A43D912CB8}"/>
    <cellStyle name="Normal 17 2 2 2 3" xfId="4076" xr:uid="{594BAFB7-04E5-4E0C-80A4-DE3BED82A789}"/>
    <cellStyle name="Normal 17 2 2 3" xfId="1863" xr:uid="{00000000-0005-0000-0000-000047070000}"/>
    <cellStyle name="Normal 17 2 2 3 2" xfId="4078" xr:uid="{91337B3D-EACF-4164-B434-9D88E3778D88}"/>
    <cellStyle name="Normal 17 2 2 4" xfId="4075" xr:uid="{A8676412-4087-49AD-AC2A-74067CA4A2AD}"/>
    <cellStyle name="Normal 17 2 3" xfId="1864" xr:uid="{00000000-0005-0000-0000-000048070000}"/>
    <cellStyle name="Normal 17 2 3 2" xfId="1865" xr:uid="{00000000-0005-0000-0000-000049070000}"/>
    <cellStyle name="Normal 17 2 3 2 2" xfId="4080" xr:uid="{B6E663DE-5B87-4FE7-80F7-45F6B41B4656}"/>
    <cellStyle name="Normal 17 2 3 3" xfId="4079" xr:uid="{ECE68B26-82E6-4422-9AFA-CC8DE68DD6F5}"/>
    <cellStyle name="Normal 17 2 4" xfId="1866" xr:uid="{00000000-0005-0000-0000-00004A070000}"/>
    <cellStyle name="Normal 17 2 4 2" xfId="4081" xr:uid="{13FB2D30-9282-4885-A23E-10CFF5164BA0}"/>
    <cellStyle name="Normal 17 2 5" xfId="1867" xr:uid="{00000000-0005-0000-0000-00004B070000}"/>
    <cellStyle name="Normal 17 2 6" xfId="4074" xr:uid="{B0560200-D3DC-471E-BC2E-B2A96D1ABFE1}"/>
    <cellStyle name="Normal 17 3" xfId="1868" xr:uid="{00000000-0005-0000-0000-00004C070000}"/>
    <cellStyle name="Normal 17 3 2" xfId="1869" xr:uid="{00000000-0005-0000-0000-00004D070000}"/>
    <cellStyle name="Normal 17 3 2 2" xfId="1870" xr:uid="{00000000-0005-0000-0000-00004E070000}"/>
    <cellStyle name="Normal 17 3 2 2 2" xfId="4084" xr:uid="{A7597B76-E8FF-4B5D-ABFB-2D9DBA75D1F1}"/>
    <cellStyle name="Normal 17 3 2 3" xfId="4083" xr:uid="{4152F6F1-DFFF-48A1-931F-BB9C31CD9A52}"/>
    <cellStyle name="Normal 17 3 3" xfId="1871" xr:uid="{00000000-0005-0000-0000-00004F070000}"/>
    <cellStyle name="Normal 17 3 3 2" xfId="4085" xr:uid="{8B1A9A50-7E88-487B-9E87-207E769654F2}"/>
    <cellStyle name="Normal 17 3 4" xfId="1872" xr:uid="{00000000-0005-0000-0000-000050070000}"/>
    <cellStyle name="Normal 17 3 5" xfId="4082" xr:uid="{9F55A451-6947-4055-859C-44C6763BBE6D}"/>
    <cellStyle name="Normal 17 4" xfId="1873" xr:uid="{00000000-0005-0000-0000-000051070000}"/>
    <cellStyle name="Normal 17 5" xfId="1874" xr:uid="{00000000-0005-0000-0000-000052070000}"/>
    <cellStyle name="Normal 17 5 2" xfId="1875" xr:uid="{00000000-0005-0000-0000-000053070000}"/>
    <cellStyle name="Normal 17 5 2 2" xfId="4088" xr:uid="{16FD7038-451E-43C0-B9A5-91836FF1BF81}"/>
    <cellStyle name="Normal 17 5 3" xfId="4087" xr:uid="{A36D5F37-007C-4551-A5D9-8DB54588CBDF}"/>
    <cellStyle name="Normal 17 6" xfId="1876" xr:uid="{00000000-0005-0000-0000-000054070000}"/>
    <cellStyle name="Normal 17 6 2" xfId="1877" xr:uid="{00000000-0005-0000-0000-000055070000}"/>
    <cellStyle name="Normal 17 6 2 2" xfId="4090" xr:uid="{F9B9D671-7F9F-48EA-96BC-68A6B190A725}"/>
    <cellStyle name="Normal 17 6 3" xfId="4089" xr:uid="{70940F3B-BC25-47FD-A7C9-2621DAC6BA05}"/>
    <cellStyle name="Normal 17 7" xfId="1878" xr:uid="{00000000-0005-0000-0000-000056070000}"/>
    <cellStyle name="Normal 17 8" xfId="1879" xr:uid="{00000000-0005-0000-0000-000057070000}"/>
    <cellStyle name="Normal 18" xfId="1880" xr:uid="{00000000-0005-0000-0000-000058070000}"/>
    <cellStyle name="Normal 18 2" xfId="1881" xr:uid="{00000000-0005-0000-0000-000059070000}"/>
    <cellStyle name="Normal 18 2 2" xfId="1882" xr:uid="{00000000-0005-0000-0000-00005A070000}"/>
    <cellStyle name="Normal 18 2 2 2" xfId="1883" xr:uid="{00000000-0005-0000-0000-00005B070000}"/>
    <cellStyle name="Normal 18 2 2 2 2" xfId="1884" xr:uid="{00000000-0005-0000-0000-00005C070000}"/>
    <cellStyle name="Normal 18 2 2 2 2 2" xfId="4094" xr:uid="{B1497A38-8D76-45F5-8C25-C2CC8FEAAF51}"/>
    <cellStyle name="Normal 18 2 2 2 3" xfId="4093" xr:uid="{830CE2F9-9559-406B-AE56-D6EFB43795A8}"/>
    <cellStyle name="Normal 18 2 2 3" xfId="1885" xr:uid="{00000000-0005-0000-0000-00005D070000}"/>
    <cellStyle name="Normal 18 2 2 3 2" xfId="4095" xr:uid="{5E8810B4-8415-4C1A-AF20-15983DFFF15E}"/>
    <cellStyle name="Normal 18 2 2 4" xfId="4092" xr:uid="{C1C192B6-A63A-4BEE-86DA-20F263981B93}"/>
    <cellStyle name="Normal 18 2 3" xfId="1886" xr:uid="{00000000-0005-0000-0000-00005E070000}"/>
    <cellStyle name="Normal 18 2 3 2" xfId="1887" xr:uid="{00000000-0005-0000-0000-00005F070000}"/>
    <cellStyle name="Normal 18 2 3 2 2" xfId="4097" xr:uid="{B96B96E6-00FE-499B-9AE2-D7CF3C1C1D85}"/>
    <cellStyle name="Normal 18 2 3 3" xfId="4096" xr:uid="{D2207FE0-C25D-47B0-BA1C-A2FAEACB61A3}"/>
    <cellStyle name="Normal 18 2 4" xfId="1888" xr:uid="{00000000-0005-0000-0000-000060070000}"/>
    <cellStyle name="Normal 18 2 4 2" xfId="1889" xr:uid="{00000000-0005-0000-0000-000061070000}"/>
    <cellStyle name="Normal 18 2 4 2 2" xfId="4099" xr:uid="{75AF84C4-48A0-4A6A-B08B-F437685C6110}"/>
    <cellStyle name="Normal 18 2 4 3" xfId="4098" xr:uid="{10B0A2B7-5C3F-4321-A2B3-1BCCF3C0C3D5}"/>
    <cellStyle name="Normal 18 2 5" xfId="1890" xr:uid="{00000000-0005-0000-0000-000062070000}"/>
    <cellStyle name="Normal 18 2 5 2" xfId="4100" xr:uid="{E2E78510-DDE0-46F7-8741-A0FF6BBCF18D}"/>
    <cellStyle name="Normal 18 2 6" xfId="1891" xr:uid="{00000000-0005-0000-0000-000063070000}"/>
    <cellStyle name="Normal 18 2 6 2" xfId="4101" xr:uid="{76048FE2-3D1B-4BF6-91D9-B6EFE058FCB6}"/>
    <cellStyle name="Normal 18 2 7" xfId="4091" xr:uid="{C029E5E4-A7A3-417B-B35D-B8F4CD8A6AD3}"/>
    <cellStyle name="Normal 18 3" xfId="1892" xr:uid="{00000000-0005-0000-0000-000064070000}"/>
    <cellStyle name="Normal 18 3 2" xfId="1893" xr:uid="{00000000-0005-0000-0000-000065070000}"/>
    <cellStyle name="Normal 18 3 2 2" xfId="1894" xr:uid="{00000000-0005-0000-0000-000066070000}"/>
    <cellStyle name="Normal 18 3 2 2 2" xfId="4104" xr:uid="{DB3C2BA5-A1A5-4BE3-A49F-D939D61D26DF}"/>
    <cellStyle name="Normal 18 3 2 3" xfId="4103" xr:uid="{FDAD4089-22F0-4918-B47A-544A5055A327}"/>
    <cellStyle name="Normal 18 3 3" xfId="1895" xr:uid="{00000000-0005-0000-0000-000067070000}"/>
    <cellStyle name="Normal 18 3 3 2" xfId="4105" xr:uid="{971C0914-6856-493A-817A-2DD401B14D00}"/>
    <cellStyle name="Normal 18 3 4" xfId="1896" xr:uid="{00000000-0005-0000-0000-000068070000}"/>
    <cellStyle name="Normal 18 3 5" xfId="4102" xr:uid="{A225E461-2C59-404E-BBD9-63DA402AD341}"/>
    <cellStyle name="Normal 18 4" xfId="1897" xr:uid="{00000000-0005-0000-0000-000069070000}"/>
    <cellStyle name="Normal 18 5" xfId="1898" xr:uid="{00000000-0005-0000-0000-00006A070000}"/>
    <cellStyle name="Normal 18 5 2" xfId="1899" xr:uid="{00000000-0005-0000-0000-00006B070000}"/>
    <cellStyle name="Normal 18 5 2 2" xfId="4107" xr:uid="{0E462718-991D-450F-87B2-851A696E56BF}"/>
    <cellStyle name="Normal 18 5 3" xfId="4106" xr:uid="{42E4328E-9D8F-447D-B7F0-8112182FC7B4}"/>
    <cellStyle name="Normal 18 6" xfId="1900" xr:uid="{00000000-0005-0000-0000-00006C070000}"/>
    <cellStyle name="Normal 18 6 2" xfId="1901" xr:uid="{00000000-0005-0000-0000-00006D070000}"/>
    <cellStyle name="Normal 18 6 2 2" xfId="4109" xr:uid="{24D5BE65-F7E0-484A-9F74-E57ADA6A793A}"/>
    <cellStyle name="Normal 18 6 3" xfId="4108" xr:uid="{169878B6-8E7A-4D5B-A8D8-22F882640F02}"/>
    <cellStyle name="Normal 18 7" xfId="1902" xr:uid="{00000000-0005-0000-0000-00006E070000}"/>
    <cellStyle name="Normal 18 7 2" xfId="4110" xr:uid="{F3A62DD2-277F-472A-8DBE-A0C241422E0E}"/>
    <cellStyle name="Normal 18 8" xfId="1903" xr:uid="{00000000-0005-0000-0000-00006F070000}"/>
    <cellStyle name="Normal 18 8 2" xfId="4111" xr:uid="{69EACD1B-9623-4136-AEA2-198BDA069541}"/>
    <cellStyle name="Normal 18 9" xfId="1904" xr:uid="{00000000-0005-0000-0000-000070070000}"/>
    <cellStyle name="Normal 18 9 2" xfId="4112" xr:uid="{85813A45-0361-4F55-8D13-252662212B9A}"/>
    <cellStyle name="Normal 19" xfId="1905" xr:uid="{00000000-0005-0000-0000-000071070000}"/>
    <cellStyle name="Normal 19 2" xfId="1906" xr:uid="{00000000-0005-0000-0000-000072070000}"/>
    <cellStyle name="Normal 19 2 2" xfId="1907" xr:uid="{00000000-0005-0000-0000-000073070000}"/>
    <cellStyle name="Normal 19 2 2 2" xfId="1908" xr:uid="{00000000-0005-0000-0000-000074070000}"/>
    <cellStyle name="Normal 19 2 2 2 2" xfId="1909" xr:uid="{00000000-0005-0000-0000-000075070000}"/>
    <cellStyle name="Normal 19 2 2 2 2 2" xfId="4116" xr:uid="{78A3B4FD-5EB3-4959-8778-0C258908C1E1}"/>
    <cellStyle name="Normal 19 2 2 2 3" xfId="4115" xr:uid="{86284CCC-D069-4323-8C1C-2A4572E1C93A}"/>
    <cellStyle name="Normal 19 2 2 3" xfId="1910" xr:uid="{00000000-0005-0000-0000-000076070000}"/>
    <cellStyle name="Normal 19 2 2 3 2" xfId="4117" xr:uid="{A0F5DB05-EB66-4916-B199-1195F1907CAB}"/>
    <cellStyle name="Normal 19 2 2 4" xfId="4114" xr:uid="{44C92B83-3965-4C36-9D30-B33A2A0A5905}"/>
    <cellStyle name="Normal 19 2 3" xfId="1911" xr:uid="{00000000-0005-0000-0000-000077070000}"/>
    <cellStyle name="Normal 19 2 3 2" xfId="1912" xr:uid="{00000000-0005-0000-0000-000078070000}"/>
    <cellStyle name="Normal 19 2 3 2 2" xfId="4119" xr:uid="{0A420229-D320-406B-9AC9-46AF20BA65C1}"/>
    <cellStyle name="Normal 19 2 3 3" xfId="4118" xr:uid="{288B4896-3C3F-4064-A1A9-AC0246BEFA5F}"/>
    <cellStyle name="Normal 19 2 4" xfId="1913" xr:uid="{00000000-0005-0000-0000-000079070000}"/>
    <cellStyle name="Normal 19 2 4 2" xfId="1914" xr:uid="{00000000-0005-0000-0000-00007A070000}"/>
    <cellStyle name="Normal 19 2 4 2 2" xfId="4121" xr:uid="{D7E36D8A-1844-452F-BD77-BA63788A33C2}"/>
    <cellStyle name="Normal 19 2 4 3" xfId="4120" xr:uid="{6C0FCFFB-A37D-4254-810A-30C633733964}"/>
    <cellStyle name="Normal 19 2 5" xfId="1915" xr:uid="{00000000-0005-0000-0000-00007B070000}"/>
    <cellStyle name="Normal 19 2 5 2" xfId="4122" xr:uid="{9B1D66CD-5151-490C-93A4-A0A508AC49FA}"/>
    <cellStyle name="Normal 19 2 6" xfId="1916" xr:uid="{00000000-0005-0000-0000-00007C070000}"/>
    <cellStyle name="Normal 19 2 6 2" xfId="4123" xr:uid="{E32B1C07-74D5-418B-AEDE-791C364B1FD9}"/>
    <cellStyle name="Normal 19 2 7" xfId="4113" xr:uid="{24D0BFE3-FE15-49AD-BE34-E396FEBCFA42}"/>
    <cellStyle name="Normal 19 3" xfId="1917" xr:uid="{00000000-0005-0000-0000-00007D070000}"/>
    <cellStyle name="Normal 19 3 2" xfId="1918" xr:uid="{00000000-0005-0000-0000-00007E070000}"/>
    <cellStyle name="Normal 19 3 2 2" xfId="1919" xr:uid="{00000000-0005-0000-0000-00007F070000}"/>
    <cellStyle name="Normal 19 3 2 2 2" xfId="4126" xr:uid="{1EC415BC-F931-4C9C-8EE1-4655D6479725}"/>
    <cellStyle name="Normal 19 3 2 3" xfId="4125" xr:uid="{26E0F157-809B-4D24-A6D0-19C6E61B08B2}"/>
    <cellStyle name="Normal 19 3 3" xfId="1920" xr:uid="{00000000-0005-0000-0000-000080070000}"/>
    <cellStyle name="Normal 19 3 3 2" xfId="4127" xr:uid="{D3B8457E-F58F-4915-995E-3B884F5CB619}"/>
    <cellStyle name="Normal 19 3 4" xfId="1921" xr:uid="{00000000-0005-0000-0000-000081070000}"/>
    <cellStyle name="Normal 19 3 5" xfId="4124" xr:uid="{80ACD7EA-10FD-43AA-B972-EF0A0FC33149}"/>
    <cellStyle name="Normal 19 4" xfId="1922" xr:uid="{00000000-0005-0000-0000-000082070000}"/>
    <cellStyle name="Normal 19 5" xfId="1923" xr:uid="{00000000-0005-0000-0000-000083070000}"/>
    <cellStyle name="Normal 19 5 2" xfId="1924" xr:uid="{00000000-0005-0000-0000-000084070000}"/>
    <cellStyle name="Normal 19 5 2 2" xfId="4129" xr:uid="{4E0CAABB-5AA1-4064-87C3-C2FD491F8084}"/>
    <cellStyle name="Normal 19 5 3" xfId="4128" xr:uid="{E04766FC-486D-461B-8AEC-3538A33E431C}"/>
    <cellStyle name="Normal 19 6" xfId="1925" xr:uid="{00000000-0005-0000-0000-000085070000}"/>
    <cellStyle name="Normal 19 6 2" xfId="1926" xr:uid="{00000000-0005-0000-0000-000086070000}"/>
    <cellStyle name="Normal 19 6 2 2" xfId="4131" xr:uid="{0DF5E5DD-FF6B-4019-9A2D-2A65E72C1C3A}"/>
    <cellStyle name="Normal 19 6 3" xfId="4130" xr:uid="{6237F261-8433-495D-8509-EB716E864D62}"/>
    <cellStyle name="Normal 19 7" xfId="1927" xr:uid="{00000000-0005-0000-0000-000087070000}"/>
    <cellStyle name="Normal 19 7 2" xfId="4132" xr:uid="{08F5715B-4407-4415-BEBE-3F13A625A34D}"/>
    <cellStyle name="Normal 19 8" xfId="1928" xr:uid="{00000000-0005-0000-0000-000088070000}"/>
    <cellStyle name="Normal 19 9" xfId="1929" xr:uid="{00000000-0005-0000-0000-000089070000}"/>
    <cellStyle name="Normal 19 9 2" xfId="4133" xr:uid="{5259EB26-26DB-4056-A701-AA0574B5DAD6}"/>
    <cellStyle name="Normal 2" xfId="1930" xr:uid="{00000000-0005-0000-0000-00008A070000}"/>
    <cellStyle name="Normal 2 10" xfId="1931" xr:uid="{00000000-0005-0000-0000-00008B070000}"/>
    <cellStyle name="Normal 2 10 2" xfId="4134" xr:uid="{26061F1D-8F71-49AB-96A7-BC6383F420BA}"/>
    <cellStyle name="Normal 2 11" xfId="1932" xr:uid="{00000000-0005-0000-0000-00008C070000}"/>
    <cellStyle name="Normal 2 12" xfId="1933" xr:uid="{00000000-0005-0000-0000-00008D070000}"/>
    <cellStyle name="Normal 2 2" xfId="1934" xr:uid="{00000000-0005-0000-0000-00008E070000}"/>
    <cellStyle name="Normal 2 2 2" xfId="1935" xr:uid="{00000000-0005-0000-0000-00008F070000}"/>
    <cellStyle name="Normal 2 2 2 2" xfId="1936" xr:uid="{00000000-0005-0000-0000-000090070000}"/>
    <cellStyle name="Normal 2 2 2 3" xfId="1937" xr:uid="{00000000-0005-0000-0000-000091070000}"/>
    <cellStyle name="Normal 2 2 2 3 2" xfId="3491" xr:uid="{E1F7F31A-D626-487B-BCA5-4C8BCA2999F6}"/>
    <cellStyle name="Normal 2 2 2 4" xfId="1938" xr:uid="{00000000-0005-0000-0000-000092070000}"/>
    <cellStyle name="Normal 2 2 2 4 2" xfId="4135" xr:uid="{BFF383B4-D216-4599-B335-F6CF28597555}"/>
    <cellStyle name="Normal 2 2 3" xfId="1939" xr:uid="{00000000-0005-0000-0000-000093070000}"/>
    <cellStyle name="Normal 2 2 3 2" xfId="1940" xr:uid="{00000000-0005-0000-0000-000094070000}"/>
    <cellStyle name="Normal 2 2 3 3" xfId="1941" xr:uid="{00000000-0005-0000-0000-000095070000}"/>
    <cellStyle name="Normal 2 2 3 4" xfId="1942" xr:uid="{00000000-0005-0000-0000-000096070000}"/>
    <cellStyle name="Normal 2 2 4" xfId="1943" xr:uid="{00000000-0005-0000-0000-000097070000}"/>
    <cellStyle name="Normal 2 2 4 2" xfId="1944" xr:uid="{00000000-0005-0000-0000-000098070000}"/>
    <cellStyle name="Normal 2 2 5" xfId="1945" xr:uid="{00000000-0005-0000-0000-000099070000}"/>
    <cellStyle name="Normal 2 2 6" xfId="1946" xr:uid="{00000000-0005-0000-0000-00009A070000}"/>
    <cellStyle name="Normal 2 3" xfId="1947" xr:uid="{00000000-0005-0000-0000-00009B070000}"/>
    <cellStyle name="Normal 2 3 2" xfId="1948" xr:uid="{00000000-0005-0000-0000-00009C070000}"/>
    <cellStyle name="Normal 2 3 2 2" xfId="1949" xr:uid="{00000000-0005-0000-0000-00009D070000}"/>
    <cellStyle name="Normal 2 3 2 2 2" xfId="1950" xr:uid="{00000000-0005-0000-0000-00009E070000}"/>
    <cellStyle name="Normal 2 3 2 2 2 2" xfId="4139" xr:uid="{A601D5EA-D6DF-4808-B379-59B9F0FD399D}"/>
    <cellStyle name="Normal 2 3 2 2 3" xfId="4138" xr:uid="{A502CFD3-4EB6-4E39-991A-3BACF4C7C4C7}"/>
    <cellStyle name="Normal 2 3 2 3" xfId="1951" xr:uid="{00000000-0005-0000-0000-00009F070000}"/>
    <cellStyle name="Normal 2 3 2 3 2" xfId="4140" xr:uid="{8BC2BE94-969C-4F97-B388-F2808B196C49}"/>
    <cellStyle name="Normal 2 3 2 4" xfId="1952" xr:uid="{00000000-0005-0000-0000-0000A0070000}"/>
    <cellStyle name="Normal 2 3 2 4 2" xfId="4141" xr:uid="{B1A5315C-02C7-4C7C-898D-E6F9B96A4800}"/>
    <cellStyle name="Normal 2 3 2 5" xfId="4137" xr:uid="{16827EFD-534E-48CB-A410-C9C80F0C3395}"/>
    <cellStyle name="Normal 2 3 3" xfId="1953" xr:uid="{00000000-0005-0000-0000-0000A1070000}"/>
    <cellStyle name="Normal 2 3 3 2" xfId="1954" xr:uid="{00000000-0005-0000-0000-0000A2070000}"/>
    <cellStyle name="Normal 2 3 3 2 2" xfId="4143" xr:uid="{B1D90987-6C93-46D4-93A3-8D7DF4639F4F}"/>
    <cellStyle name="Normal 2 3 3 3" xfId="4142" xr:uid="{C62FE2DC-C535-4343-A177-B1380850603C}"/>
    <cellStyle name="Normal 2 3 4" xfId="1955" xr:uid="{00000000-0005-0000-0000-0000A3070000}"/>
    <cellStyle name="Normal 2 3 4 2" xfId="1956" xr:uid="{00000000-0005-0000-0000-0000A4070000}"/>
    <cellStyle name="Normal 2 3 4 2 2" xfId="4145" xr:uid="{935A0F41-006B-43A6-B0A1-88AEC1C0CFB8}"/>
    <cellStyle name="Normal 2 3 4 3" xfId="4144" xr:uid="{1514BEBF-1097-4C6F-8E3B-71C84EC47E2A}"/>
    <cellStyle name="Normal 2 3 5" xfId="1957" xr:uid="{00000000-0005-0000-0000-0000A5070000}"/>
    <cellStyle name="Normal 2 3 5 2" xfId="3492" xr:uid="{630CE4BF-769C-46D8-816F-7B4C6591BEF9}"/>
    <cellStyle name="Normal 2 3 6" xfId="1958" xr:uid="{00000000-0005-0000-0000-0000A6070000}"/>
    <cellStyle name="Normal 2 3 6 2" xfId="4146" xr:uid="{7A43D4DC-6F8C-45AB-B318-4BD86EB60C12}"/>
    <cellStyle name="Normal 2 3 7" xfId="1959" xr:uid="{00000000-0005-0000-0000-0000A7070000}"/>
    <cellStyle name="Normal 2 3 7 2" xfId="4147" xr:uid="{FA83C66A-A91D-47B1-9AE4-D623795660F8}"/>
    <cellStyle name="Normal 2 3 8" xfId="1960" xr:uid="{00000000-0005-0000-0000-0000A8070000}"/>
    <cellStyle name="Normal 2 3 9" xfId="4136" xr:uid="{34E510DD-41E0-42E7-9C7A-1E0460A4AC42}"/>
    <cellStyle name="Normal 2 4" xfId="1961" xr:uid="{00000000-0005-0000-0000-0000A9070000}"/>
    <cellStyle name="Normal 2 4 2" xfId="1962" xr:uid="{00000000-0005-0000-0000-0000AA070000}"/>
    <cellStyle name="Normal 2 4 3" xfId="1963" xr:uid="{00000000-0005-0000-0000-0000AB070000}"/>
    <cellStyle name="Normal 2 4 4" xfId="1964" xr:uid="{00000000-0005-0000-0000-0000AC070000}"/>
    <cellStyle name="Normal 2 4 4 2" xfId="4148" xr:uid="{879EACA7-490D-4998-A40A-CB83F34B7B77}"/>
    <cellStyle name="Normal 2 5" xfId="1965" xr:uid="{00000000-0005-0000-0000-0000AD070000}"/>
    <cellStyle name="Normal 2 5 2" xfId="1966" xr:uid="{00000000-0005-0000-0000-0000AE070000}"/>
    <cellStyle name="Normal 2 5 2 2" xfId="1967" xr:uid="{00000000-0005-0000-0000-0000AF070000}"/>
    <cellStyle name="Normal 2 5 2 2 2" xfId="4151" xr:uid="{37BDAA54-4954-48F2-8E86-FA1012261D33}"/>
    <cellStyle name="Normal 2 5 2 3" xfId="4150" xr:uid="{98A945CB-7A83-4AB2-823B-3C3DD0D988ED}"/>
    <cellStyle name="Normal 2 5 3" xfId="1968" xr:uid="{00000000-0005-0000-0000-0000B0070000}"/>
    <cellStyle name="Normal 2 5 4" xfId="1969" xr:uid="{00000000-0005-0000-0000-0000B1070000}"/>
    <cellStyle name="Normal 2 5 4 2" xfId="4152" xr:uid="{789D3835-4A54-41D8-8595-638A9566B3FD}"/>
    <cellStyle name="Normal 2 5 5" xfId="4149" xr:uid="{4138DE0A-7375-4322-AF99-6B2A9BDB9A33}"/>
    <cellStyle name="Normal 2 6" xfId="1970" xr:uid="{00000000-0005-0000-0000-0000B2070000}"/>
    <cellStyle name="Normal 2 6 2" xfId="1971" xr:uid="{00000000-0005-0000-0000-0000B3070000}"/>
    <cellStyle name="Normal 2 7" xfId="1972" xr:uid="{00000000-0005-0000-0000-0000B4070000}"/>
    <cellStyle name="Normal 2 7 2" xfId="1973" xr:uid="{00000000-0005-0000-0000-0000B5070000}"/>
    <cellStyle name="Normal 2 7 3" xfId="1974" xr:uid="{00000000-0005-0000-0000-0000B6070000}"/>
    <cellStyle name="Normal 2 7 3 2" xfId="4154" xr:uid="{441DFC62-8372-4E2A-B1F3-316EE7F11063}"/>
    <cellStyle name="Normal 2 7 4" xfId="4153" xr:uid="{D83BD2E8-4F93-4C4D-BE52-EF9F85F2F14C}"/>
    <cellStyle name="Normal 2 8" xfId="1975" xr:uid="{00000000-0005-0000-0000-0000B7070000}"/>
    <cellStyle name="Normal 2 9" xfId="1976" xr:uid="{00000000-0005-0000-0000-0000B8070000}"/>
    <cellStyle name="Normal 2 9 2" xfId="1977" xr:uid="{00000000-0005-0000-0000-0000B9070000}"/>
    <cellStyle name="Normal 2 9 2 2" xfId="4156" xr:uid="{D0BAAB9F-EE5D-4C20-B04C-68697F85873E}"/>
    <cellStyle name="Normal 2 9 3" xfId="4155" xr:uid="{BD49DE2E-4C59-48FE-BBA2-8CD6497BB01D}"/>
    <cellStyle name="Normal 2_++adv011a131a-13t-1 Rev 1 2003" xfId="1978" xr:uid="{00000000-0005-0000-0000-0000BA070000}"/>
    <cellStyle name="Normal 20" xfId="1979" xr:uid="{00000000-0005-0000-0000-0000BB070000}"/>
    <cellStyle name="Normal 20 2" xfId="1980" xr:uid="{00000000-0005-0000-0000-0000BC070000}"/>
    <cellStyle name="Normal 20 2 2" xfId="1981" xr:uid="{00000000-0005-0000-0000-0000BD070000}"/>
    <cellStyle name="Normal 20 2 2 2" xfId="1982" xr:uid="{00000000-0005-0000-0000-0000BE070000}"/>
    <cellStyle name="Normal 20 2 2 2 2" xfId="1983" xr:uid="{00000000-0005-0000-0000-0000BF070000}"/>
    <cellStyle name="Normal 20 2 2 2 2 2" xfId="4160" xr:uid="{DB26E81F-14E8-4C35-9686-D7E551C3A7FA}"/>
    <cellStyle name="Normal 20 2 2 2 3" xfId="4159" xr:uid="{EAFF27F8-1656-4501-BCFE-4643EC235A4F}"/>
    <cellStyle name="Normal 20 2 2 3" xfId="1984" xr:uid="{00000000-0005-0000-0000-0000C0070000}"/>
    <cellStyle name="Normal 20 2 2 3 2" xfId="4161" xr:uid="{746B8A34-AE91-49F6-B154-12156B8C6CF3}"/>
    <cellStyle name="Normal 20 2 2 4" xfId="4158" xr:uid="{92F13D52-E37A-408A-B529-6654EB5E5B4F}"/>
    <cellStyle name="Normal 20 2 3" xfId="1985" xr:uid="{00000000-0005-0000-0000-0000C1070000}"/>
    <cellStyle name="Normal 20 2 3 2" xfId="1986" xr:uid="{00000000-0005-0000-0000-0000C2070000}"/>
    <cellStyle name="Normal 20 2 3 2 2" xfId="4163" xr:uid="{63243586-9F14-4EB2-8E22-7CDCB533D5FA}"/>
    <cellStyle name="Normal 20 2 3 3" xfId="4162" xr:uid="{4CDDDC0C-64F7-4B05-96B2-15D19A0C3840}"/>
    <cellStyle name="Normal 20 2 4" xfId="1987" xr:uid="{00000000-0005-0000-0000-0000C3070000}"/>
    <cellStyle name="Normal 20 2 4 2" xfId="1988" xr:uid="{00000000-0005-0000-0000-0000C4070000}"/>
    <cellStyle name="Normal 20 2 4 2 2" xfId="4165" xr:uid="{0E40F5A5-90BB-4C0A-97DC-8C4E8B20B2B8}"/>
    <cellStyle name="Normal 20 2 4 3" xfId="4164" xr:uid="{82FC6BE3-10B8-413B-92BA-6690E1E01100}"/>
    <cellStyle name="Normal 20 2 5" xfId="1989" xr:uid="{00000000-0005-0000-0000-0000C5070000}"/>
    <cellStyle name="Normal 20 2 5 2" xfId="4166" xr:uid="{485C6BE5-4347-4067-B5C3-FCBDFF678507}"/>
    <cellStyle name="Normal 20 2 6" xfId="1990" xr:uid="{00000000-0005-0000-0000-0000C6070000}"/>
    <cellStyle name="Normal 20 2 6 2" xfId="4167" xr:uid="{947C48FE-C239-4C73-8F0F-52EE1441B70C}"/>
    <cellStyle name="Normal 20 2 7" xfId="4157" xr:uid="{FB04E258-81AE-44E2-BEF5-84584258CEA3}"/>
    <cellStyle name="Normal 20 3" xfId="1991" xr:uid="{00000000-0005-0000-0000-0000C7070000}"/>
    <cellStyle name="Normal 20 3 2" xfId="1992" xr:uid="{00000000-0005-0000-0000-0000C8070000}"/>
    <cellStyle name="Normal 20 3 2 2" xfId="1993" xr:uid="{00000000-0005-0000-0000-0000C9070000}"/>
    <cellStyle name="Normal 20 3 2 2 2" xfId="4170" xr:uid="{4C30CF85-010F-45E9-9FEB-8E6F9FFC44E0}"/>
    <cellStyle name="Normal 20 3 2 3" xfId="4169" xr:uid="{1C2B93E2-2436-4B30-BD62-3BC1566FB39B}"/>
    <cellStyle name="Normal 20 3 3" xfId="1994" xr:uid="{00000000-0005-0000-0000-0000CA070000}"/>
    <cellStyle name="Normal 20 3 3 2" xfId="4171" xr:uid="{D0951583-06A5-4B99-8F4E-7FF9C5DE6ED6}"/>
    <cellStyle name="Normal 20 3 4" xfId="1995" xr:uid="{00000000-0005-0000-0000-0000CB070000}"/>
    <cellStyle name="Normal 20 3 5" xfId="4168" xr:uid="{FE5CACCE-DCFF-4532-8BCA-F10C12062BA5}"/>
    <cellStyle name="Normal 20 4" xfId="1996" xr:uid="{00000000-0005-0000-0000-0000CC070000}"/>
    <cellStyle name="Normal 20 5" xfId="1997" xr:uid="{00000000-0005-0000-0000-0000CD070000}"/>
    <cellStyle name="Normal 20 5 2" xfId="1998" xr:uid="{00000000-0005-0000-0000-0000CE070000}"/>
    <cellStyle name="Normal 20 5 2 2" xfId="4173" xr:uid="{F1B2B602-DF03-46AF-B3FD-114A5257350C}"/>
    <cellStyle name="Normal 20 5 3" xfId="4172" xr:uid="{FBD33EE4-9D01-48C1-82C9-7646729D3904}"/>
    <cellStyle name="Normal 20 6" xfId="1999" xr:uid="{00000000-0005-0000-0000-0000CF070000}"/>
    <cellStyle name="Normal 20 6 2" xfId="2000" xr:uid="{00000000-0005-0000-0000-0000D0070000}"/>
    <cellStyle name="Normal 20 6 2 2" xfId="4175" xr:uid="{480CA34F-0CAF-4145-8DDB-B5DA26D71E3A}"/>
    <cellStyle name="Normal 20 6 3" xfId="4174" xr:uid="{7CC8EF45-BA08-4EF5-85EC-205E002B32AB}"/>
    <cellStyle name="Normal 20 7" xfId="2001" xr:uid="{00000000-0005-0000-0000-0000D1070000}"/>
    <cellStyle name="Normal 20 7 2" xfId="4176" xr:uid="{AA349B24-12E3-41C9-BBEB-CABCB09677B7}"/>
    <cellStyle name="Normal 20 8" xfId="2002" xr:uid="{00000000-0005-0000-0000-0000D2070000}"/>
    <cellStyle name="Normal 20 8 2" xfId="4177" xr:uid="{34924DC7-6276-4748-98CB-8CD1C968C9E9}"/>
    <cellStyle name="Normal 20 9" xfId="2003" xr:uid="{00000000-0005-0000-0000-0000D3070000}"/>
    <cellStyle name="Normal 21" xfId="2004" xr:uid="{00000000-0005-0000-0000-0000D4070000}"/>
    <cellStyle name="Normal 21 2" xfId="2005" xr:uid="{00000000-0005-0000-0000-0000D5070000}"/>
    <cellStyle name="Normal 21 2 2" xfId="2006" xr:uid="{00000000-0005-0000-0000-0000D6070000}"/>
    <cellStyle name="Normal 21 2 2 2" xfId="2007" xr:uid="{00000000-0005-0000-0000-0000D7070000}"/>
    <cellStyle name="Normal 21 2 2 2 2" xfId="2008" xr:uid="{00000000-0005-0000-0000-0000D8070000}"/>
    <cellStyle name="Normal 21 2 2 2 2 2" xfId="4181" xr:uid="{B29FA4D6-263D-4793-BC5B-E16171581879}"/>
    <cellStyle name="Normal 21 2 2 2 3" xfId="4180" xr:uid="{B0250E8E-BBDF-44EF-9EC7-6A2387BCDFF1}"/>
    <cellStyle name="Normal 21 2 2 3" xfId="2009" xr:uid="{00000000-0005-0000-0000-0000D9070000}"/>
    <cellStyle name="Normal 21 2 2 3 2" xfId="4182" xr:uid="{A1BE32D6-586A-46E4-9900-46DF98AC856C}"/>
    <cellStyle name="Normal 21 2 2 4" xfId="4179" xr:uid="{6534517B-B2A7-4695-B9F9-1AB0C3DB5AD1}"/>
    <cellStyle name="Normal 21 2 3" xfId="2010" xr:uid="{00000000-0005-0000-0000-0000DA070000}"/>
    <cellStyle name="Normal 21 2 3 2" xfId="2011" xr:uid="{00000000-0005-0000-0000-0000DB070000}"/>
    <cellStyle name="Normal 21 2 3 2 2" xfId="4184" xr:uid="{0C30BE33-2333-49BD-8DFB-52C02534F431}"/>
    <cellStyle name="Normal 21 2 3 3" xfId="4183" xr:uid="{13D1F143-B5E7-445A-AC04-B6556C172542}"/>
    <cellStyle name="Normal 21 2 4" xfId="2012" xr:uid="{00000000-0005-0000-0000-0000DC070000}"/>
    <cellStyle name="Normal 21 2 4 2" xfId="2013" xr:uid="{00000000-0005-0000-0000-0000DD070000}"/>
    <cellStyle name="Normal 21 2 4 2 2" xfId="4186" xr:uid="{7EA3D4B6-8988-4EE2-AF09-3539CFF97756}"/>
    <cellStyle name="Normal 21 2 4 3" xfId="4185" xr:uid="{8C3B0618-85CE-43D8-8AA9-EA30FEE43EC1}"/>
    <cellStyle name="Normal 21 2 5" xfId="2014" xr:uid="{00000000-0005-0000-0000-0000DE070000}"/>
    <cellStyle name="Normal 21 2 5 2" xfId="4187" xr:uid="{D27C36D3-DB8F-4411-9CBA-666EC8B9413C}"/>
    <cellStyle name="Normal 21 2 6" xfId="2015" xr:uid="{00000000-0005-0000-0000-0000DF070000}"/>
    <cellStyle name="Normal 21 2 6 2" xfId="4188" xr:uid="{E75798A7-5F77-4F54-ADC2-8E90E328272A}"/>
    <cellStyle name="Normal 21 2 7" xfId="4178" xr:uid="{02E59A52-4CC5-41FC-85C3-78EFF67CCB41}"/>
    <cellStyle name="Normal 21 3" xfId="2016" xr:uid="{00000000-0005-0000-0000-0000E0070000}"/>
    <cellStyle name="Normal 21 3 2" xfId="2017" xr:uid="{00000000-0005-0000-0000-0000E1070000}"/>
    <cellStyle name="Normal 21 3 2 2" xfId="2018" xr:uid="{00000000-0005-0000-0000-0000E2070000}"/>
    <cellStyle name="Normal 21 3 2 2 2" xfId="4191" xr:uid="{53F5D5C4-A356-4F65-8183-3E8418AE441A}"/>
    <cellStyle name="Normal 21 3 2 3" xfId="4190" xr:uid="{1124EF66-483D-4B71-B097-9FB6B7754AEB}"/>
    <cellStyle name="Normal 21 3 3" xfId="2019" xr:uid="{00000000-0005-0000-0000-0000E3070000}"/>
    <cellStyle name="Normal 21 3 3 2" xfId="4192" xr:uid="{F8864059-0144-445F-9769-1E14858D336A}"/>
    <cellStyle name="Normal 21 3 4" xfId="2020" xr:uid="{00000000-0005-0000-0000-0000E4070000}"/>
    <cellStyle name="Normal 21 3 5" xfId="4189" xr:uid="{478CE16F-4063-44E6-9B86-C6419940D8CD}"/>
    <cellStyle name="Normal 21 4" xfId="2021" xr:uid="{00000000-0005-0000-0000-0000E5070000}"/>
    <cellStyle name="Normal 21 5" xfId="2022" xr:uid="{00000000-0005-0000-0000-0000E6070000}"/>
    <cellStyle name="Normal 21 5 2" xfId="2023" xr:uid="{00000000-0005-0000-0000-0000E7070000}"/>
    <cellStyle name="Normal 21 5 2 2" xfId="4194" xr:uid="{FAC6E170-6125-4BFB-9ED3-651BCDAB212C}"/>
    <cellStyle name="Normal 21 5 3" xfId="4193" xr:uid="{6C8AC4C9-2F90-4638-AAF3-309BD8D452F6}"/>
    <cellStyle name="Normal 21 6" xfId="2024" xr:uid="{00000000-0005-0000-0000-0000E8070000}"/>
    <cellStyle name="Normal 21 6 2" xfId="2025" xr:uid="{00000000-0005-0000-0000-0000E9070000}"/>
    <cellStyle name="Normal 21 6 2 2" xfId="4196" xr:uid="{E2557E65-58E2-4503-A151-BA165D10944A}"/>
    <cellStyle name="Normal 21 6 3" xfId="4195" xr:uid="{F341560C-B8F9-4DEB-94E7-A22EBA17A11F}"/>
    <cellStyle name="Normal 21 7" xfId="2026" xr:uid="{00000000-0005-0000-0000-0000EA070000}"/>
    <cellStyle name="Normal 21 7 2" xfId="2027" xr:uid="{00000000-0005-0000-0000-0000EB070000}"/>
    <cellStyle name="Normal 21 7 2 2" xfId="4198" xr:uid="{24E8853F-E32F-4A85-9E9C-3417F30A9FA4}"/>
    <cellStyle name="Normal 21 7 3" xfId="4197" xr:uid="{9DC4EA6E-3633-41FE-90DC-A5010891B483}"/>
    <cellStyle name="Normal 21 8" xfId="2028" xr:uid="{00000000-0005-0000-0000-0000EC070000}"/>
    <cellStyle name="Normal 21 8 2" xfId="4199" xr:uid="{A5D9D3DB-6A41-4592-AA3C-DD354742D48C}"/>
    <cellStyle name="Normal 21 9" xfId="2029" xr:uid="{00000000-0005-0000-0000-0000ED070000}"/>
    <cellStyle name="Normal 21 9 2" xfId="4200" xr:uid="{30C069CD-3BDC-4743-8A13-A94A62AC6651}"/>
    <cellStyle name="Normal 22" xfId="2030" xr:uid="{00000000-0005-0000-0000-0000EE070000}"/>
    <cellStyle name="Normal 22 2" xfId="2031" xr:uid="{00000000-0005-0000-0000-0000EF070000}"/>
    <cellStyle name="Normal 22 2 2" xfId="2032" xr:uid="{00000000-0005-0000-0000-0000F0070000}"/>
    <cellStyle name="Normal 22 2 2 2" xfId="2033" xr:uid="{00000000-0005-0000-0000-0000F1070000}"/>
    <cellStyle name="Normal 22 2 2 2 2" xfId="2034" xr:uid="{00000000-0005-0000-0000-0000F2070000}"/>
    <cellStyle name="Normal 22 2 2 2 2 2" xfId="4204" xr:uid="{C258187F-FFB1-48FC-9EE5-E670FD82562A}"/>
    <cellStyle name="Normal 22 2 2 2 3" xfId="4203" xr:uid="{BE16A2A9-7647-4F9A-B453-2B5AAE9F77F4}"/>
    <cellStyle name="Normal 22 2 2 3" xfId="2035" xr:uid="{00000000-0005-0000-0000-0000F3070000}"/>
    <cellStyle name="Normal 22 2 2 3 2" xfId="4205" xr:uid="{95CD05AE-7350-4918-ABA2-7C95587F882D}"/>
    <cellStyle name="Normal 22 2 2 4" xfId="4202" xr:uid="{9D794971-38D6-4FAD-AA84-9EC85D795FB4}"/>
    <cellStyle name="Normal 22 2 3" xfId="2036" xr:uid="{00000000-0005-0000-0000-0000F4070000}"/>
    <cellStyle name="Normal 22 2 3 2" xfId="2037" xr:uid="{00000000-0005-0000-0000-0000F5070000}"/>
    <cellStyle name="Normal 22 2 3 2 2" xfId="4207" xr:uid="{9FA46A0B-9FF0-42E4-AD1E-03DC032A292C}"/>
    <cellStyle name="Normal 22 2 3 3" xfId="4206" xr:uid="{3B354F65-5042-4BEF-B4EE-1BD5CD1E972F}"/>
    <cellStyle name="Normal 22 2 4" xfId="2038" xr:uid="{00000000-0005-0000-0000-0000F6070000}"/>
    <cellStyle name="Normal 22 2 4 2" xfId="2039" xr:uid="{00000000-0005-0000-0000-0000F7070000}"/>
    <cellStyle name="Normal 22 2 4 2 2" xfId="4209" xr:uid="{D96259A1-3316-47CE-AC45-766107E7933D}"/>
    <cellStyle name="Normal 22 2 4 3" xfId="4208" xr:uid="{0C0E565E-0A14-4080-8F7E-7D3BB72596FD}"/>
    <cellStyle name="Normal 22 2 5" xfId="2040" xr:uid="{00000000-0005-0000-0000-0000F8070000}"/>
    <cellStyle name="Normal 22 2 5 2" xfId="4210" xr:uid="{953C94C8-BEB6-4777-8239-03ADE15FDB7A}"/>
    <cellStyle name="Normal 22 2 6" xfId="2041" xr:uid="{00000000-0005-0000-0000-0000F9070000}"/>
    <cellStyle name="Normal 22 2 6 2" xfId="4211" xr:uid="{67DA1785-4FF2-4FA7-AB9E-B7838484F8C9}"/>
    <cellStyle name="Normal 22 2 7" xfId="4201" xr:uid="{9FD30D8D-6EDA-424D-873F-9666D40A79B4}"/>
    <cellStyle name="Normal 22 3" xfId="2042" xr:uid="{00000000-0005-0000-0000-0000FA070000}"/>
    <cellStyle name="Normal 22 3 2" xfId="2043" xr:uid="{00000000-0005-0000-0000-0000FB070000}"/>
    <cellStyle name="Normal 22 3 2 2" xfId="2044" xr:uid="{00000000-0005-0000-0000-0000FC070000}"/>
    <cellStyle name="Normal 22 3 2 2 2" xfId="4214" xr:uid="{0019EEC5-C082-4D88-975F-56DAA8B40A85}"/>
    <cellStyle name="Normal 22 3 2 3" xfId="4213" xr:uid="{9797DB5A-4255-45F1-BB33-642C72D7133C}"/>
    <cellStyle name="Normal 22 3 3" xfId="2045" xr:uid="{00000000-0005-0000-0000-0000FD070000}"/>
    <cellStyle name="Normal 22 3 3 2" xfId="4215" xr:uid="{1B167F5F-9DEA-4EBE-AD6F-9C89E6E27223}"/>
    <cellStyle name="Normal 22 3 4" xfId="2046" xr:uid="{00000000-0005-0000-0000-0000FE070000}"/>
    <cellStyle name="Normal 22 3 5" xfId="4212" xr:uid="{26CCCD00-53A6-4E0B-9C38-00DDEF91F7F6}"/>
    <cellStyle name="Normal 22 4" xfId="2047" xr:uid="{00000000-0005-0000-0000-0000FF070000}"/>
    <cellStyle name="Normal 22 5" xfId="2048" xr:uid="{00000000-0005-0000-0000-000000080000}"/>
    <cellStyle name="Normal 22 5 2" xfId="2049" xr:uid="{00000000-0005-0000-0000-000001080000}"/>
    <cellStyle name="Normal 22 5 2 2" xfId="4217" xr:uid="{5DE92C26-9F7E-4BD7-B66C-0F7A4160212C}"/>
    <cellStyle name="Normal 22 5 3" xfId="4216" xr:uid="{1CE7DC81-206B-4E25-B726-8199F1FDEA8C}"/>
    <cellStyle name="Normal 22 6" xfId="2050" xr:uid="{00000000-0005-0000-0000-000002080000}"/>
    <cellStyle name="Normal 22 6 2" xfId="2051" xr:uid="{00000000-0005-0000-0000-000003080000}"/>
    <cellStyle name="Normal 22 6 2 2" xfId="4219" xr:uid="{CAE4FFF0-08C9-4588-8E12-E06E625C3B04}"/>
    <cellStyle name="Normal 22 6 3" xfId="4218" xr:uid="{4F0D0523-31D3-4366-B639-961FDE8004B3}"/>
    <cellStyle name="Normal 22 7" xfId="2052" xr:uid="{00000000-0005-0000-0000-000004080000}"/>
    <cellStyle name="Normal 22 7 2" xfId="4220" xr:uid="{05E01FC1-BA0B-4B0B-8B50-839E2776C7A6}"/>
    <cellStyle name="Normal 22 8" xfId="2053" xr:uid="{00000000-0005-0000-0000-000005080000}"/>
    <cellStyle name="Normal 22 8 2" xfId="4221" xr:uid="{8F2D6E34-A6F4-4A91-A684-E0B102B06C72}"/>
    <cellStyle name="Normal 23" xfId="2054" xr:uid="{00000000-0005-0000-0000-000006080000}"/>
    <cellStyle name="Normal 23 2" xfId="2055" xr:uid="{00000000-0005-0000-0000-000007080000}"/>
    <cellStyle name="Normal 23 2 2" xfId="2056" xr:uid="{00000000-0005-0000-0000-000008080000}"/>
    <cellStyle name="Normal 23 2 2 2" xfId="2057" xr:uid="{00000000-0005-0000-0000-000009080000}"/>
    <cellStyle name="Normal 23 2 2 2 2" xfId="2058" xr:uid="{00000000-0005-0000-0000-00000A080000}"/>
    <cellStyle name="Normal 23 2 2 2 2 2" xfId="4225" xr:uid="{884883AF-BB53-493E-855F-D09F3D0460EA}"/>
    <cellStyle name="Normal 23 2 2 2 3" xfId="4224" xr:uid="{669E15C0-309E-4C84-8D1E-10BE181F9708}"/>
    <cellStyle name="Normal 23 2 2 3" xfId="2059" xr:uid="{00000000-0005-0000-0000-00000B080000}"/>
    <cellStyle name="Normal 23 2 2 3 2" xfId="4226" xr:uid="{704D6F73-0E47-479E-BD47-93A70B3944D6}"/>
    <cellStyle name="Normal 23 2 2 4" xfId="4223" xr:uid="{6DF479B7-BF42-4FEB-B61D-7B4EEB3C659C}"/>
    <cellStyle name="Normal 23 2 3" xfId="2060" xr:uid="{00000000-0005-0000-0000-00000C080000}"/>
    <cellStyle name="Normal 23 2 3 2" xfId="2061" xr:uid="{00000000-0005-0000-0000-00000D080000}"/>
    <cellStyle name="Normal 23 2 3 2 2" xfId="4228" xr:uid="{EB3DE8AB-BF72-4525-8ECA-4D941CA10506}"/>
    <cellStyle name="Normal 23 2 3 3" xfId="4227" xr:uid="{A989FE03-2F9F-42B9-872D-FAE8D576C0CC}"/>
    <cellStyle name="Normal 23 2 4" xfId="2062" xr:uid="{00000000-0005-0000-0000-00000E080000}"/>
    <cellStyle name="Normal 23 2 5" xfId="2063" xr:uid="{00000000-0005-0000-0000-00000F080000}"/>
    <cellStyle name="Normal 23 2 5 2" xfId="4229" xr:uid="{19491261-64C5-45AE-BE93-D87E5A4994F4}"/>
    <cellStyle name="Normal 23 2 6" xfId="2064" xr:uid="{00000000-0005-0000-0000-000010080000}"/>
    <cellStyle name="Normal 23 2 6 2" xfId="4230" xr:uid="{688F7CE8-EA41-487C-9643-47904063CF0F}"/>
    <cellStyle name="Normal 23 2 7" xfId="4222" xr:uid="{2BEB3C7B-D42B-4686-A4B4-CDEF4B2522D2}"/>
    <cellStyle name="Normal 23 3" xfId="2065" xr:uid="{00000000-0005-0000-0000-000011080000}"/>
    <cellStyle name="Normal 23 3 2" xfId="2066" xr:uid="{00000000-0005-0000-0000-000012080000}"/>
    <cellStyle name="Normal 23 3 2 2" xfId="2067" xr:uid="{00000000-0005-0000-0000-000013080000}"/>
    <cellStyle name="Normal 23 3 2 2 2" xfId="4233" xr:uid="{01A9DA18-4102-4018-A918-2237A26D9E68}"/>
    <cellStyle name="Normal 23 3 2 3" xfId="4232" xr:uid="{6E25ED8C-E70C-41DE-9B5C-2A45DF3C4493}"/>
    <cellStyle name="Normal 23 3 3" xfId="2068" xr:uid="{00000000-0005-0000-0000-000014080000}"/>
    <cellStyle name="Normal 23 3 3 2" xfId="4234" xr:uid="{F3087B37-BCE1-4A57-8CF6-8A9EB30478A0}"/>
    <cellStyle name="Normal 23 3 4" xfId="2069" xr:uid="{00000000-0005-0000-0000-000015080000}"/>
    <cellStyle name="Normal 23 3 5" xfId="4231" xr:uid="{1BF63204-87EE-4345-94C9-9FD7EB45D06C}"/>
    <cellStyle name="Normal 23 4" xfId="2070" xr:uid="{00000000-0005-0000-0000-000016080000}"/>
    <cellStyle name="Normal 23 5" xfId="2071" xr:uid="{00000000-0005-0000-0000-000017080000}"/>
    <cellStyle name="Normal 23 5 2" xfId="2072" xr:uid="{00000000-0005-0000-0000-000018080000}"/>
    <cellStyle name="Normal 23 5 2 2" xfId="4236" xr:uid="{CCD9DBD1-49B3-44BC-A796-B0DF1AFF0079}"/>
    <cellStyle name="Normal 23 5 3" xfId="4235" xr:uid="{CEFBAE1B-96FF-4FD6-B589-1CEDC505548A}"/>
    <cellStyle name="Normal 23 6" xfId="2073" xr:uid="{00000000-0005-0000-0000-000019080000}"/>
    <cellStyle name="Normal 23 6 2" xfId="2074" xr:uid="{00000000-0005-0000-0000-00001A080000}"/>
    <cellStyle name="Normal 23 6 2 2" xfId="4238" xr:uid="{58861F86-F1AD-4D3B-8AB2-EB0D9AE3B61F}"/>
    <cellStyle name="Normal 23 6 3" xfId="4237" xr:uid="{2836F715-DD29-441B-B383-72BB6FA72D60}"/>
    <cellStyle name="Normal 23 7" xfId="2075" xr:uid="{00000000-0005-0000-0000-00001B080000}"/>
    <cellStyle name="Normal 23 7 2" xfId="4239" xr:uid="{29A873F6-7DBC-4CA1-B7C0-94B33BA99D86}"/>
    <cellStyle name="Normal 23 8" xfId="2076" xr:uid="{00000000-0005-0000-0000-00001C080000}"/>
    <cellStyle name="Normal 23 8 2" xfId="4240" xr:uid="{D97718A0-7D77-4454-863C-F8D5D544AF2E}"/>
    <cellStyle name="Normal 24" xfId="2077" xr:uid="{00000000-0005-0000-0000-00001D080000}"/>
    <cellStyle name="Normal 24 2" xfId="2078" xr:uid="{00000000-0005-0000-0000-00001E080000}"/>
    <cellStyle name="Normal 24 2 2" xfId="2079" xr:uid="{00000000-0005-0000-0000-00001F080000}"/>
    <cellStyle name="Normal 24 2 2 2" xfId="2080" xr:uid="{00000000-0005-0000-0000-000020080000}"/>
    <cellStyle name="Normal 24 2 2 2 2" xfId="2081" xr:uid="{00000000-0005-0000-0000-000021080000}"/>
    <cellStyle name="Normal 24 2 2 2 2 2" xfId="4244" xr:uid="{B4745022-6D73-4009-8B91-D333796C51A4}"/>
    <cellStyle name="Normal 24 2 2 2 3" xfId="4243" xr:uid="{9DCB2F4F-4AED-4AC0-9C69-C1A925499988}"/>
    <cellStyle name="Normal 24 2 2 3" xfId="2082" xr:uid="{00000000-0005-0000-0000-000022080000}"/>
    <cellStyle name="Normal 24 2 2 3 2" xfId="4245" xr:uid="{8DA8EC96-2C15-435A-BD52-F21B0F55B8F2}"/>
    <cellStyle name="Normal 24 2 2 4" xfId="4242" xr:uid="{12CD702C-E997-472E-BB1C-4B2C2356E5F7}"/>
    <cellStyle name="Normal 24 2 3" xfId="2083" xr:uid="{00000000-0005-0000-0000-000023080000}"/>
    <cellStyle name="Normal 24 2 3 2" xfId="2084" xr:uid="{00000000-0005-0000-0000-000024080000}"/>
    <cellStyle name="Normal 24 2 3 2 2" xfId="4247" xr:uid="{8DEB39AF-C209-4024-8FC0-FEC61DBBD785}"/>
    <cellStyle name="Normal 24 2 3 3" xfId="4246" xr:uid="{FBCFFC6B-9AAB-429E-B3AD-067A7FCA8461}"/>
    <cellStyle name="Normal 24 2 4" xfId="2085" xr:uid="{00000000-0005-0000-0000-000025080000}"/>
    <cellStyle name="Normal 24 2 4 2" xfId="2086" xr:uid="{00000000-0005-0000-0000-000026080000}"/>
    <cellStyle name="Normal 24 2 4 2 2" xfId="4249" xr:uid="{CDDEB6F4-75A0-494F-8414-3E171D197195}"/>
    <cellStyle name="Normal 24 2 4 3" xfId="4248" xr:uid="{12ACE2BE-25F4-4770-84E9-DEE9D39F431A}"/>
    <cellStyle name="Normal 24 2 5" xfId="2087" xr:uid="{00000000-0005-0000-0000-000027080000}"/>
    <cellStyle name="Normal 24 2 5 2" xfId="4250" xr:uid="{BF7E4434-92EB-4622-A03C-98685A0FB31F}"/>
    <cellStyle name="Normal 24 2 6" xfId="2088" xr:uid="{00000000-0005-0000-0000-000028080000}"/>
    <cellStyle name="Normal 24 2 6 2" xfId="4251" xr:uid="{4C58B404-4852-457E-A25E-1EC9858EC655}"/>
    <cellStyle name="Normal 24 2 7" xfId="4241" xr:uid="{7990FF45-5128-409D-9BA4-E56F1FFE5026}"/>
    <cellStyle name="Normal 24 3" xfId="2089" xr:uid="{00000000-0005-0000-0000-000029080000}"/>
    <cellStyle name="Normal 24 3 2" xfId="2090" xr:uid="{00000000-0005-0000-0000-00002A080000}"/>
    <cellStyle name="Normal 24 3 2 2" xfId="2091" xr:uid="{00000000-0005-0000-0000-00002B080000}"/>
    <cellStyle name="Normal 24 3 2 2 2" xfId="4254" xr:uid="{F5746521-F400-42D2-BE90-5E18D2CB404F}"/>
    <cellStyle name="Normal 24 3 2 3" xfId="4253" xr:uid="{5A3EE91F-A9C9-445D-A1E8-69D51346A9DB}"/>
    <cellStyle name="Normal 24 3 3" xfId="2092" xr:uid="{00000000-0005-0000-0000-00002C080000}"/>
    <cellStyle name="Normal 24 3 3 2" xfId="4255" xr:uid="{E9A785C4-140A-411A-AA00-2B9C0FDF2C35}"/>
    <cellStyle name="Normal 24 3 4" xfId="2093" xr:uid="{00000000-0005-0000-0000-00002D080000}"/>
    <cellStyle name="Normal 24 3 5" xfId="4252" xr:uid="{EE6071F4-29A7-49C7-96C7-D9CCC415B479}"/>
    <cellStyle name="Normal 24 4" xfId="2094" xr:uid="{00000000-0005-0000-0000-00002E080000}"/>
    <cellStyle name="Normal 24 5" xfId="2095" xr:uid="{00000000-0005-0000-0000-00002F080000}"/>
    <cellStyle name="Normal 24 5 2" xfId="2096" xr:uid="{00000000-0005-0000-0000-000030080000}"/>
    <cellStyle name="Normal 24 5 2 2" xfId="4257" xr:uid="{2F3BF0D5-8E09-4441-9B77-1DC6D65C9A70}"/>
    <cellStyle name="Normal 24 5 3" xfId="4256" xr:uid="{4F0EE4F0-8B54-43EF-8FF7-8B93E04E4CC9}"/>
    <cellStyle name="Normal 24 6" xfId="2097" xr:uid="{00000000-0005-0000-0000-000031080000}"/>
    <cellStyle name="Normal 24 6 2" xfId="2098" xr:uid="{00000000-0005-0000-0000-000032080000}"/>
    <cellStyle name="Normal 24 6 2 2" xfId="4259" xr:uid="{CFC47485-737D-4872-9702-1436ADDE7A05}"/>
    <cellStyle name="Normal 24 6 3" xfId="4258" xr:uid="{3A573103-983C-436F-BE6D-7FD208745AC8}"/>
    <cellStyle name="Normal 24 7" xfId="2099" xr:uid="{00000000-0005-0000-0000-000033080000}"/>
    <cellStyle name="Normal 24 7 2" xfId="4260" xr:uid="{F5FBFDED-13AD-43B2-B794-84ABE3463266}"/>
    <cellStyle name="Normal 24 8" xfId="2100" xr:uid="{00000000-0005-0000-0000-000034080000}"/>
    <cellStyle name="Normal 24 8 2" xfId="4261" xr:uid="{118246EE-CC41-4639-A773-9871A36C9AB7}"/>
    <cellStyle name="Normal 25" xfId="2101" xr:uid="{00000000-0005-0000-0000-000035080000}"/>
    <cellStyle name="Normal 25 2" xfId="2102" xr:uid="{00000000-0005-0000-0000-000036080000}"/>
    <cellStyle name="Normal 25 2 2" xfId="2103" xr:uid="{00000000-0005-0000-0000-000037080000}"/>
    <cellStyle name="Normal 25 2 2 2" xfId="2104" xr:uid="{00000000-0005-0000-0000-000038080000}"/>
    <cellStyle name="Normal 25 2 2 2 2" xfId="2105" xr:uid="{00000000-0005-0000-0000-000039080000}"/>
    <cellStyle name="Normal 25 2 2 2 2 2" xfId="4265" xr:uid="{63141591-7DE6-4FE1-AE31-E088D5F35F42}"/>
    <cellStyle name="Normal 25 2 2 2 3" xfId="4264" xr:uid="{1906736B-9321-412F-B9BD-4C1A92886665}"/>
    <cellStyle name="Normal 25 2 2 3" xfId="2106" xr:uid="{00000000-0005-0000-0000-00003A080000}"/>
    <cellStyle name="Normal 25 2 2 3 2" xfId="4266" xr:uid="{8AE2DA26-3F8A-476A-ADD8-D1E08513C822}"/>
    <cellStyle name="Normal 25 2 2 4" xfId="4263" xr:uid="{533D2363-FF40-4456-8585-169564532AF4}"/>
    <cellStyle name="Normal 25 2 3" xfId="2107" xr:uid="{00000000-0005-0000-0000-00003B080000}"/>
    <cellStyle name="Normal 25 2 3 2" xfId="2108" xr:uid="{00000000-0005-0000-0000-00003C080000}"/>
    <cellStyle name="Normal 25 2 3 2 2" xfId="4268" xr:uid="{5C0C0482-AEB6-4F09-A2A8-1DCA44E7DE53}"/>
    <cellStyle name="Normal 25 2 3 3" xfId="4267" xr:uid="{5E9C907A-1DDC-4FEE-ADF8-C4689159334D}"/>
    <cellStyle name="Normal 25 2 4" xfId="2109" xr:uid="{00000000-0005-0000-0000-00003D080000}"/>
    <cellStyle name="Normal 25 2 4 2" xfId="4269" xr:uid="{295FCD47-D8B6-4D70-8F8E-7B8CC2435F8A}"/>
    <cellStyle name="Normal 25 2 5" xfId="2110" xr:uid="{00000000-0005-0000-0000-00003E080000}"/>
    <cellStyle name="Normal 25 2 6" xfId="4262" xr:uid="{B15D040B-92B1-4558-A4DE-E9EF4ACF200B}"/>
    <cellStyle name="Normal 25 3" xfId="2111" xr:uid="{00000000-0005-0000-0000-00003F080000}"/>
    <cellStyle name="Normal 25 3 2" xfId="2112" xr:uid="{00000000-0005-0000-0000-000040080000}"/>
    <cellStyle name="Normal 25 3 2 2" xfId="2113" xr:uid="{00000000-0005-0000-0000-000041080000}"/>
    <cellStyle name="Normal 25 3 2 2 2" xfId="4272" xr:uid="{30EB34C2-A23B-447F-9D3A-1FDE7CD17FBD}"/>
    <cellStyle name="Normal 25 3 2 3" xfId="4271" xr:uid="{FC1C94F0-E6D5-4C47-BAB4-74052BBD1ADB}"/>
    <cellStyle name="Normal 25 3 3" xfId="2114" xr:uid="{00000000-0005-0000-0000-000042080000}"/>
    <cellStyle name="Normal 25 3 3 2" xfId="4273" xr:uid="{00A1E43F-A7AB-4043-B814-A31EE8532703}"/>
    <cellStyle name="Normal 25 3 4" xfId="2115" xr:uid="{00000000-0005-0000-0000-000043080000}"/>
    <cellStyle name="Normal 25 3 5" xfId="4270" xr:uid="{7585870B-6A51-423C-9C0E-9614F4A93FE9}"/>
    <cellStyle name="Normal 25 4" xfId="2116" xr:uid="{00000000-0005-0000-0000-000044080000}"/>
    <cellStyle name="Normal 25 5" xfId="2117" xr:uid="{00000000-0005-0000-0000-000045080000}"/>
    <cellStyle name="Normal 25 5 2" xfId="2118" xr:uid="{00000000-0005-0000-0000-000046080000}"/>
    <cellStyle name="Normal 25 5 2 2" xfId="4275" xr:uid="{E3BFD645-A4E5-49D5-8B95-ABF8D405E527}"/>
    <cellStyle name="Normal 25 5 3" xfId="4274" xr:uid="{D5440D2C-9BC4-4209-9E76-D448151BF8F1}"/>
    <cellStyle name="Normal 25 6" xfId="2119" xr:uid="{00000000-0005-0000-0000-000047080000}"/>
    <cellStyle name="Normal 25 6 2" xfId="2120" xr:uid="{00000000-0005-0000-0000-000048080000}"/>
    <cellStyle name="Normal 25 6 2 2" xfId="4277" xr:uid="{A68888CF-27E2-4500-80C2-3BF3A27FBB2C}"/>
    <cellStyle name="Normal 25 6 3" xfId="4276" xr:uid="{877FECDF-6D67-4F1C-95AF-0DBF1D100CC4}"/>
    <cellStyle name="Normal 25 7" xfId="2121" xr:uid="{00000000-0005-0000-0000-000049080000}"/>
    <cellStyle name="Normal 25 8" xfId="2122" xr:uid="{00000000-0005-0000-0000-00004A080000}"/>
    <cellStyle name="Normal 25 8 2" xfId="4278" xr:uid="{33074762-15B9-4216-A98A-0D7D27FE98B1}"/>
    <cellStyle name="Normal 26" xfId="2123" xr:uid="{00000000-0005-0000-0000-00004B080000}"/>
    <cellStyle name="Normal 26 10" xfId="2124" xr:uid="{00000000-0005-0000-0000-00004C080000}"/>
    <cellStyle name="Normal 26 10 2" xfId="4279" xr:uid="{9E78B77C-5D3E-4FCE-A904-76FDCD4B9F11}"/>
    <cellStyle name="Normal 26 2" xfId="2125" xr:uid="{00000000-0005-0000-0000-00004D080000}"/>
    <cellStyle name="Normal 26 2 2" xfId="2126" xr:uid="{00000000-0005-0000-0000-00004E080000}"/>
    <cellStyle name="Normal 26 2 2 2" xfId="2127" xr:uid="{00000000-0005-0000-0000-00004F080000}"/>
    <cellStyle name="Normal 26 2 2 2 2" xfId="2128" xr:uid="{00000000-0005-0000-0000-000050080000}"/>
    <cellStyle name="Normal 26 2 2 2 2 2" xfId="4283" xr:uid="{CCDEE8F5-3CD8-4CC7-920B-57EBC838DCBE}"/>
    <cellStyle name="Normal 26 2 2 2 3" xfId="4282" xr:uid="{671198EC-0F17-4EA1-834E-E283BBCEC119}"/>
    <cellStyle name="Normal 26 2 2 3" xfId="2129" xr:uid="{00000000-0005-0000-0000-000051080000}"/>
    <cellStyle name="Normal 26 2 2 3 2" xfId="4284" xr:uid="{75C0FCC2-DA6F-4698-ACBF-7A344AA9B5BB}"/>
    <cellStyle name="Normal 26 2 2 4" xfId="2130" xr:uid="{00000000-0005-0000-0000-000052080000}"/>
    <cellStyle name="Normal 26 2 2 4 2" xfId="4285" xr:uid="{939D2003-51BF-4E66-AA5E-C9BB629DDA95}"/>
    <cellStyle name="Normal 26 2 2 5" xfId="4281" xr:uid="{40CF88A9-C1CC-4B0C-A9D5-E9BD1605CCED}"/>
    <cellStyle name="Normal 26 2 3" xfId="2131" xr:uid="{00000000-0005-0000-0000-000053080000}"/>
    <cellStyle name="Normal 26 2 3 2" xfId="2132" xr:uid="{00000000-0005-0000-0000-000054080000}"/>
    <cellStyle name="Normal 26 2 3 2 2" xfId="4287" xr:uid="{C5C3ED87-115E-4A53-A806-2932E70EDD92}"/>
    <cellStyle name="Normal 26 2 3 3" xfId="4286" xr:uid="{C7B0897A-136D-4CC7-82FA-4ACC44C85B8B}"/>
    <cellStyle name="Normal 26 2 4" xfId="2133" xr:uid="{00000000-0005-0000-0000-000055080000}"/>
    <cellStyle name="Normal 26 2 4 2" xfId="4288" xr:uid="{E30E7DAA-8061-4ACE-A815-32249E20AA81}"/>
    <cellStyle name="Normal 26 2 5" xfId="2134" xr:uid="{00000000-0005-0000-0000-000056080000}"/>
    <cellStyle name="Normal 26 2 5 2" xfId="4289" xr:uid="{4C1A93EF-39B5-4373-A95F-17506F10ABA6}"/>
    <cellStyle name="Normal 26 2 6" xfId="4280" xr:uid="{F29A8782-2A5E-4A99-8001-3C8565A44B7A}"/>
    <cellStyle name="Normal 26 3" xfId="2135" xr:uid="{00000000-0005-0000-0000-000057080000}"/>
    <cellStyle name="Normal 26 3 2" xfId="2136" xr:uid="{00000000-0005-0000-0000-000058080000}"/>
    <cellStyle name="Normal 26 3 2 2" xfId="2137" xr:uid="{00000000-0005-0000-0000-000059080000}"/>
    <cellStyle name="Normal 26 3 2 2 2" xfId="4292" xr:uid="{72129435-F22B-43F0-93DD-C7F87F1EBA1A}"/>
    <cellStyle name="Normal 26 3 2 3" xfId="4291" xr:uid="{68B674E4-F3FE-4186-A764-ABFF26296521}"/>
    <cellStyle name="Normal 26 3 3" xfId="2138" xr:uid="{00000000-0005-0000-0000-00005A080000}"/>
    <cellStyle name="Normal 26 3 3 2" xfId="4293" xr:uid="{8DA75DAE-41C7-4D1F-8261-0A30DC6BD280}"/>
    <cellStyle name="Normal 26 3 4" xfId="2139" xr:uid="{00000000-0005-0000-0000-00005B080000}"/>
    <cellStyle name="Normal 26 3 4 2" xfId="4294" xr:uid="{D5961A56-D4C3-4382-8125-1C163E05437D}"/>
    <cellStyle name="Normal 26 3 5" xfId="4290" xr:uid="{403C2E28-CB2D-4886-A713-78B0DF1E439A}"/>
    <cellStyle name="Normal 26 4" xfId="2140" xr:uid="{00000000-0005-0000-0000-00005C080000}"/>
    <cellStyle name="Normal 26 4 2" xfId="2141" xr:uid="{00000000-0005-0000-0000-00005D080000}"/>
    <cellStyle name="Normal 26 4 2 2" xfId="4296" xr:uid="{1A18EEB9-9B59-4DC2-AE3B-2788A36FE43C}"/>
    <cellStyle name="Normal 26 4 3" xfId="2142" xr:uid="{00000000-0005-0000-0000-00005E080000}"/>
    <cellStyle name="Normal 26 4 4" xfId="4295" xr:uid="{0D5345CD-5B13-4FC7-929E-74D544260893}"/>
    <cellStyle name="Normal 26 5" xfId="2143" xr:uid="{00000000-0005-0000-0000-00005F080000}"/>
    <cellStyle name="Normal 26 5 2" xfId="2144" xr:uid="{00000000-0005-0000-0000-000060080000}"/>
    <cellStyle name="Normal 26 5 2 2" xfId="4298" xr:uid="{AED083EA-3A06-47BB-B8CE-F0DE2956C8EC}"/>
    <cellStyle name="Normal 26 5 3" xfId="4297" xr:uid="{AFC11F63-82A9-42BE-B9D3-92F129673151}"/>
    <cellStyle name="Normal 26 6" xfId="2145" xr:uid="{00000000-0005-0000-0000-000061080000}"/>
    <cellStyle name="Normal 26 7" xfId="2146" xr:uid="{00000000-0005-0000-0000-000062080000}"/>
    <cellStyle name="Normal 26 7 2" xfId="4299" xr:uid="{BEE9DA04-B8F9-4049-85F8-54C56DA83632}"/>
    <cellStyle name="Normal 26 8" xfId="2147" xr:uid="{00000000-0005-0000-0000-000063080000}"/>
    <cellStyle name="Normal 26 8 2" xfId="4300" xr:uid="{F6FA1DB1-CC82-4802-83D6-1F678A8C88A0}"/>
    <cellStyle name="Normal 26 9" xfId="2148" xr:uid="{00000000-0005-0000-0000-000064080000}"/>
    <cellStyle name="Normal 26 9 2" xfId="4301" xr:uid="{73DFE954-C3B9-49FA-8147-7A3CA7724B18}"/>
    <cellStyle name="Normal 27" xfId="2149" xr:uid="{00000000-0005-0000-0000-000065080000}"/>
    <cellStyle name="Normal 27 2" xfId="2150" xr:uid="{00000000-0005-0000-0000-000066080000}"/>
    <cellStyle name="Normal 27 2 2" xfId="2151" xr:uid="{00000000-0005-0000-0000-000067080000}"/>
    <cellStyle name="Normal 27 2 2 2" xfId="2152" xr:uid="{00000000-0005-0000-0000-000068080000}"/>
    <cellStyle name="Normal 27 2 2 2 2" xfId="2153" xr:uid="{00000000-0005-0000-0000-000069080000}"/>
    <cellStyle name="Normal 27 2 2 2 2 2" xfId="4305" xr:uid="{41F722D5-AAE6-44BD-B69C-0A67A1D2B409}"/>
    <cellStyle name="Normal 27 2 2 2 3" xfId="4304" xr:uid="{DE70439D-B09E-44B3-A82E-6F1971F0B84B}"/>
    <cellStyle name="Normal 27 2 2 3" xfId="2154" xr:uid="{00000000-0005-0000-0000-00006A080000}"/>
    <cellStyle name="Normal 27 2 2 3 2" xfId="4306" xr:uid="{D9274328-7776-462A-9F26-98FD777F7B96}"/>
    <cellStyle name="Normal 27 2 2 4" xfId="4303" xr:uid="{0A5F3802-486F-4880-BB2A-12A0CC475972}"/>
    <cellStyle name="Normal 27 2 3" xfId="2155" xr:uid="{00000000-0005-0000-0000-00006B080000}"/>
    <cellStyle name="Normal 27 2 3 2" xfId="2156" xr:uid="{00000000-0005-0000-0000-00006C080000}"/>
    <cellStyle name="Normal 27 2 3 2 2" xfId="4308" xr:uid="{A37391B3-4B56-483A-A296-27EF648D4FC1}"/>
    <cellStyle name="Normal 27 2 3 3" xfId="4307" xr:uid="{64BE5682-EA51-49D9-ABEC-6BF82995FA0A}"/>
    <cellStyle name="Normal 27 2 4" xfId="2157" xr:uid="{00000000-0005-0000-0000-00006D080000}"/>
    <cellStyle name="Normal 27 2 4 2" xfId="4309" xr:uid="{FEBBDDBA-B254-4161-BE72-1742BD53592D}"/>
    <cellStyle name="Normal 27 2 5" xfId="2158" xr:uid="{00000000-0005-0000-0000-00006E080000}"/>
    <cellStyle name="Normal 27 2 5 2" xfId="4310" xr:uid="{73F52294-97D0-4E08-A8AB-8F4A218A1FD3}"/>
    <cellStyle name="Normal 27 2 6" xfId="4302" xr:uid="{28F07616-FE45-4EDA-A025-E0AC8681222D}"/>
    <cellStyle name="Normal 27 3" xfId="2159" xr:uid="{00000000-0005-0000-0000-00006F080000}"/>
    <cellStyle name="Normal 27 3 2" xfId="2160" xr:uid="{00000000-0005-0000-0000-000070080000}"/>
    <cellStyle name="Normal 27 3 2 2" xfId="2161" xr:uid="{00000000-0005-0000-0000-000071080000}"/>
    <cellStyle name="Normal 27 3 2 2 2" xfId="4313" xr:uid="{57728B06-0DA9-443E-B9CE-DAA3D15319D4}"/>
    <cellStyle name="Normal 27 3 2 3" xfId="4312" xr:uid="{4A72C2C3-1777-4899-B588-40039B4F5DC8}"/>
    <cellStyle name="Normal 27 3 3" xfId="2162" xr:uid="{00000000-0005-0000-0000-000072080000}"/>
    <cellStyle name="Normal 27 3 3 2" xfId="4314" xr:uid="{B526E2C5-362B-4AE9-B289-EBAFE3442558}"/>
    <cellStyle name="Normal 27 3 4" xfId="2163" xr:uid="{00000000-0005-0000-0000-000073080000}"/>
    <cellStyle name="Normal 27 3 5" xfId="4311" xr:uid="{406C105D-0B0C-4836-8608-86B97F85B99A}"/>
    <cellStyle name="Normal 27 4" xfId="2164" xr:uid="{00000000-0005-0000-0000-000074080000}"/>
    <cellStyle name="Normal 27 4 2" xfId="2165" xr:uid="{00000000-0005-0000-0000-000075080000}"/>
    <cellStyle name="Normal 27 4 2 2" xfId="4316" xr:uid="{CF79B92A-9357-4D49-80D1-9EE7C7BE6940}"/>
    <cellStyle name="Normal 27 4 3" xfId="4315" xr:uid="{6A93D7C4-8461-4EA5-91FA-FFB3B6C219E6}"/>
    <cellStyle name="Normal 27 5" xfId="2166" xr:uid="{00000000-0005-0000-0000-000076080000}"/>
    <cellStyle name="Normal 27 6" xfId="2167" xr:uid="{00000000-0005-0000-0000-000077080000}"/>
    <cellStyle name="Normal 27 6 2" xfId="4317" xr:uid="{49D48A7C-52D3-4DBC-8770-72C214E58F64}"/>
    <cellStyle name="Normal 27 7" xfId="2168" xr:uid="{00000000-0005-0000-0000-000078080000}"/>
    <cellStyle name="Normal 27 7 2" xfId="4318" xr:uid="{C040DC8C-FD99-4038-83C5-FEB52479D7A1}"/>
    <cellStyle name="Normal 27 8" xfId="2169" xr:uid="{00000000-0005-0000-0000-000079080000}"/>
    <cellStyle name="Normal 27 8 2" xfId="4319" xr:uid="{9BCB9B4C-3EC9-4048-B246-9DB081921DBF}"/>
    <cellStyle name="Normal 27 9" xfId="2170" xr:uid="{00000000-0005-0000-0000-00007A080000}"/>
    <cellStyle name="Normal 27 9 2" xfId="4320" xr:uid="{ABB6652B-3569-4B20-BA65-15993E77242C}"/>
    <cellStyle name="Normal 28" xfId="2171" xr:uid="{00000000-0005-0000-0000-00007B080000}"/>
    <cellStyle name="Normal 28 2" xfId="2172" xr:uid="{00000000-0005-0000-0000-00007C080000}"/>
    <cellStyle name="Normal 28 2 2" xfId="2173" xr:uid="{00000000-0005-0000-0000-00007D080000}"/>
    <cellStyle name="Normal 28 2 2 2" xfId="2174" xr:uid="{00000000-0005-0000-0000-00007E080000}"/>
    <cellStyle name="Normal 28 2 2 2 2" xfId="4323" xr:uid="{0BCEB6EC-7EA2-487A-BAC4-40FAFC7D202A}"/>
    <cellStyle name="Normal 28 2 2 3" xfId="4322" xr:uid="{6CA01AA6-FA8D-4B90-A1B3-53DA99383CCE}"/>
    <cellStyle name="Normal 28 2 3" xfId="2175" xr:uid="{00000000-0005-0000-0000-00007F080000}"/>
    <cellStyle name="Normal 28 2 3 2" xfId="4324" xr:uid="{1D9859B7-A053-4E40-8785-DDE029D617BA}"/>
    <cellStyle name="Normal 28 2 4" xfId="2176" xr:uid="{00000000-0005-0000-0000-000080080000}"/>
    <cellStyle name="Normal 28 2 4 2" xfId="4325" xr:uid="{6DE10765-636C-444F-A7B2-947C26F6B970}"/>
    <cellStyle name="Normal 28 2 5" xfId="4321" xr:uid="{BBDCE0A0-03D1-421A-BE80-12F82D0D23BE}"/>
    <cellStyle name="Normal 28 3" xfId="2177" xr:uid="{00000000-0005-0000-0000-000081080000}"/>
    <cellStyle name="Normal 28 3 2" xfId="2178" xr:uid="{00000000-0005-0000-0000-000082080000}"/>
    <cellStyle name="Normal 28 3 2 2" xfId="4327" xr:uid="{54E46AE5-CA6C-4D61-AB47-405F36DEF97C}"/>
    <cellStyle name="Normal 28 3 3" xfId="2179" xr:uid="{00000000-0005-0000-0000-000083080000}"/>
    <cellStyle name="Normal 28 3 4" xfId="4326" xr:uid="{FC623896-6E87-4AA6-95DD-D4C3E8C9C041}"/>
    <cellStyle name="Normal 28 4" xfId="2180" xr:uid="{00000000-0005-0000-0000-000084080000}"/>
    <cellStyle name="Normal 28 5" xfId="2181" xr:uid="{00000000-0005-0000-0000-000085080000}"/>
    <cellStyle name="Normal 28 6" xfId="2182" xr:uid="{00000000-0005-0000-0000-000086080000}"/>
    <cellStyle name="Normal 28 6 2" xfId="4328" xr:uid="{8B9D8BDD-0B48-45FC-AC11-6BE02F1E3B05}"/>
    <cellStyle name="Normal 28 7" xfId="2183" xr:uid="{00000000-0005-0000-0000-000087080000}"/>
    <cellStyle name="Normal 28 7 2" xfId="4329" xr:uid="{E9969550-4662-4927-85EC-E54DDCD22156}"/>
    <cellStyle name="Normal 28 8" xfId="2184" xr:uid="{00000000-0005-0000-0000-000088080000}"/>
    <cellStyle name="Normal 28 8 2" xfId="4330" xr:uid="{B1A940FA-047B-4A42-AA77-506868B3AA33}"/>
    <cellStyle name="Normal 28 9" xfId="2185" xr:uid="{00000000-0005-0000-0000-000089080000}"/>
    <cellStyle name="Normal 28 9 2" xfId="4331" xr:uid="{2F8B7E7E-1D4E-4285-8A26-34AEFBE72177}"/>
    <cellStyle name="Normal 29" xfId="2186" xr:uid="{00000000-0005-0000-0000-00008A080000}"/>
    <cellStyle name="Normal 29 2" xfId="2187" xr:uid="{00000000-0005-0000-0000-00008B080000}"/>
    <cellStyle name="Normal 29 2 2" xfId="2188" xr:uid="{00000000-0005-0000-0000-00008C080000}"/>
    <cellStyle name="Normal 29 2 2 2" xfId="4332" xr:uid="{ED82F9D5-A315-4D19-A837-8098A5120EB3}"/>
    <cellStyle name="Normal 29 3" xfId="2189" xr:uid="{00000000-0005-0000-0000-00008D080000}"/>
    <cellStyle name="Normal 29 3 2" xfId="2190" xr:uid="{00000000-0005-0000-0000-00008E080000}"/>
    <cellStyle name="Normal 29 4" xfId="2191" xr:uid="{00000000-0005-0000-0000-00008F080000}"/>
    <cellStyle name="Normal 29 4 2" xfId="4333" xr:uid="{2D105282-D471-45B5-B5D1-3250F30294C5}"/>
    <cellStyle name="Normal 29 5" xfId="2192" xr:uid="{00000000-0005-0000-0000-000090080000}"/>
    <cellStyle name="Normal 29 5 2" xfId="4334" xr:uid="{01262867-BDC3-484C-A66F-BB474F583382}"/>
    <cellStyle name="Normal 29 6" xfId="2193" xr:uid="{00000000-0005-0000-0000-000091080000}"/>
    <cellStyle name="Normal 3" xfId="2194" xr:uid="{00000000-0005-0000-0000-000092080000}"/>
    <cellStyle name="Normal 3 2" xfId="2195" xr:uid="{00000000-0005-0000-0000-000093080000}"/>
    <cellStyle name="Normal 3 2 2" xfId="2196" xr:uid="{00000000-0005-0000-0000-000094080000}"/>
    <cellStyle name="Normal 3 2 2 2" xfId="2197" xr:uid="{00000000-0005-0000-0000-000095080000}"/>
    <cellStyle name="Normal 3 2 2 3" xfId="2198" xr:uid="{00000000-0005-0000-0000-000096080000}"/>
    <cellStyle name="Normal 3 2 2 3 2" xfId="4335" xr:uid="{45709A53-83E4-423C-9F0A-6728BFA8F664}"/>
    <cellStyle name="Normal 3 2 3" xfId="2199" xr:uid="{00000000-0005-0000-0000-000097080000}"/>
    <cellStyle name="Normal 3 2 3 2" xfId="2200" xr:uid="{00000000-0005-0000-0000-000098080000}"/>
    <cellStyle name="Normal 3 2 4" xfId="2201" xr:uid="{00000000-0005-0000-0000-000099080000}"/>
    <cellStyle name="Normal 3 3" xfId="2202" xr:uid="{00000000-0005-0000-0000-00009A080000}"/>
    <cellStyle name="Normal 3 3 2" xfId="2203" xr:uid="{00000000-0005-0000-0000-00009B080000}"/>
    <cellStyle name="Normal 3 3 3" xfId="2204" xr:uid="{00000000-0005-0000-0000-00009C080000}"/>
    <cellStyle name="Normal 3 4" xfId="2205" xr:uid="{00000000-0005-0000-0000-00009D080000}"/>
    <cellStyle name="Normal 3 4 2" xfId="2206" xr:uid="{00000000-0005-0000-0000-00009E080000}"/>
    <cellStyle name="Normal 3 4 2 2" xfId="2207" xr:uid="{00000000-0005-0000-0000-00009F080000}"/>
    <cellStyle name="Normal 3 4 2 2 2" xfId="4337" xr:uid="{54079FDF-3B49-44A0-B32A-2F70D14525F2}"/>
    <cellStyle name="Normal 3 4 2 3" xfId="4336" xr:uid="{AD65C84C-C4FF-4A35-8799-CD74CB254B4A}"/>
    <cellStyle name="Normal 3 4 3" xfId="2208" xr:uid="{00000000-0005-0000-0000-0000A0080000}"/>
    <cellStyle name="Normal 3 4 3 2" xfId="4338" xr:uid="{2B23320C-96A9-45AD-8801-19A26351125D}"/>
    <cellStyle name="Normal 3 5" xfId="2209" xr:uid="{00000000-0005-0000-0000-0000A1080000}"/>
    <cellStyle name="Normal 3 5 2" xfId="2210" xr:uid="{00000000-0005-0000-0000-0000A2080000}"/>
    <cellStyle name="Normal 3 5 2 2" xfId="3493" xr:uid="{DD512C70-1CA2-4D6A-B26F-A47A6BAA1BBA}"/>
    <cellStyle name="Normal 3 6" xfId="2211" xr:uid="{00000000-0005-0000-0000-0000A3080000}"/>
    <cellStyle name="Normal 3 6 2" xfId="2212" xr:uid="{00000000-0005-0000-0000-0000A4080000}"/>
    <cellStyle name="Normal 3 6 2 2" xfId="4340" xr:uid="{ED05B292-4D9F-4026-A0B0-B3FC7586EDD2}"/>
    <cellStyle name="Normal 3 6 3" xfId="4339" xr:uid="{C6727B9F-2A9B-4465-AD8D-8D8CE91C69A5}"/>
    <cellStyle name="Normal 3 7" xfId="2213" xr:uid="{00000000-0005-0000-0000-0000A5080000}"/>
    <cellStyle name="Normal 3 8" xfId="2214" xr:uid="{00000000-0005-0000-0000-0000A6080000}"/>
    <cellStyle name="Normal 30" xfId="2215" xr:uid="{00000000-0005-0000-0000-0000A7080000}"/>
    <cellStyle name="Normal 30 2" xfId="2216" xr:uid="{00000000-0005-0000-0000-0000A8080000}"/>
    <cellStyle name="Normal 30 2 2" xfId="2217" xr:uid="{00000000-0005-0000-0000-0000A9080000}"/>
    <cellStyle name="Normal 30 2 2 2" xfId="4341" xr:uid="{2A635168-0DBE-46D5-B1FD-178F96FA0DC4}"/>
    <cellStyle name="Normal 30 2 3" xfId="2218" xr:uid="{00000000-0005-0000-0000-0000AA080000}"/>
    <cellStyle name="Normal 30 2 4" xfId="2219" xr:uid="{00000000-0005-0000-0000-0000AB080000}"/>
    <cellStyle name="Normal 30 3" xfId="2220" xr:uid="{00000000-0005-0000-0000-0000AC080000}"/>
    <cellStyle name="Normal 30 4" xfId="2221" xr:uid="{00000000-0005-0000-0000-0000AD080000}"/>
    <cellStyle name="Normal 30 4 2" xfId="4342" xr:uid="{85320DDB-4A87-49D0-8026-4D4D28D1A257}"/>
    <cellStyle name="Normal 30 5" xfId="2222" xr:uid="{00000000-0005-0000-0000-0000AE080000}"/>
    <cellStyle name="Normal 30 6" xfId="2223" xr:uid="{00000000-0005-0000-0000-0000AF080000}"/>
    <cellStyle name="Normal 31" xfId="2224" xr:uid="{00000000-0005-0000-0000-0000B0080000}"/>
    <cellStyle name="Normal 31 2" xfId="2225" xr:uid="{00000000-0005-0000-0000-0000B1080000}"/>
    <cellStyle name="Normal 31 2 2" xfId="2226" xr:uid="{00000000-0005-0000-0000-0000B2080000}"/>
    <cellStyle name="Normal 31 2 2 2" xfId="4343" xr:uid="{BE9C1D55-E327-4528-8D2D-DC29DB061A62}"/>
    <cellStyle name="Normal 31 2 3" xfId="2227" xr:uid="{00000000-0005-0000-0000-0000B3080000}"/>
    <cellStyle name="Normal 31 2 4" xfId="2228" xr:uid="{00000000-0005-0000-0000-0000B4080000}"/>
    <cellStyle name="Normal 31 3" xfId="2229" xr:uid="{00000000-0005-0000-0000-0000B5080000}"/>
    <cellStyle name="Normal 31 4" xfId="2230" xr:uid="{00000000-0005-0000-0000-0000B6080000}"/>
    <cellStyle name="Normal 31 4 2" xfId="4344" xr:uid="{9A200C61-2A01-41A1-8092-5DF70B031C95}"/>
    <cellStyle name="Normal 31 5" xfId="2231" xr:uid="{00000000-0005-0000-0000-0000B7080000}"/>
    <cellStyle name="Normal 31 6" xfId="2232" xr:uid="{00000000-0005-0000-0000-0000B8080000}"/>
    <cellStyle name="Normal 32" xfId="2233" xr:uid="{00000000-0005-0000-0000-0000B9080000}"/>
    <cellStyle name="Normal 32 2" xfId="2234" xr:uid="{00000000-0005-0000-0000-0000BA080000}"/>
    <cellStyle name="Normal 32 2 2" xfId="2235" xr:uid="{00000000-0005-0000-0000-0000BB080000}"/>
    <cellStyle name="Normal 32 2 3" xfId="2236" xr:uid="{00000000-0005-0000-0000-0000BC080000}"/>
    <cellStyle name="Normal 32 2 4" xfId="4345" xr:uid="{DF07528F-4F54-446C-924F-06B2066DA0BF}"/>
    <cellStyle name="Normal 32 3" xfId="2237" xr:uid="{00000000-0005-0000-0000-0000BD080000}"/>
    <cellStyle name="Normal 32 4" xfId="2238" xr:uid="{00000000-0005-0000-0000-0000BE080000}"/>
    <cellStyle name="Normal 32 5" xfId="2239" xr:uid="{00000000-0005-0000-0000-0000BF080000}"/>
    <cellStyle name="Normal 32 6" xfId="2240" xr:uid="{00000000-0005-0000-0000-0000C0080000}"/>
    <cellStyle name="Normal 32 6 2" xfId="4346" xr:uid="{351EEA3E-3501-4C9A-B46B-41126629A1E7}"/>
    <cellStyle name="Normal 33" xfId="2241" xr:uid="{00000000-0005-0000-0000-0000C1080000}"/>
    <cellStyle name="Normal 33 2" xfId="2242" xr:uid="{00000000-0005-0000-0000-0000C2080000}"/>
    <cellStyle name="Normal 33 2 2" xfId="2243" xr:uid="{00000000-0005-0000-0000-0000C3080000}"/>
    <cellStyle name="Normal 33 2 2 2" xfId="4347" xr:uid="{57403A99-F761-486D-ACEC-C66157ABA302}"/>
    <cellStyle name="Normal 33 2 3" xfId="2244" xr:uid="{00000000-0005-0000-0000-0000C4080000}"/>
    <cellStyle name="Normal 33 3" xfId="2245" xr:uid="{00000000-0005-0000-0000-0000C5080000}"/>
    <cellStyle name="Normal 33 4" xfId="2246" xr:uid="{00000000-0005-0000-0000-0000C6080000}"/>
    <cellStyle name="Normal 33 4 2" xfId="4348" xr:uid="{F6C91CA3-CE3E-4FF2-AEB9-44F4A0563DE7}"/>
    <cellStyle name="Normal 33 5" xfId="2247" xr:uid="{00000000-0005-0000-0000-0000C7080000}"/>
    <cellStyle name="Normal 33 5 2" xfId="4349" xr:uid="{AF156FA2-2A5B-4A31-86D1-1828662B29BC}"/>
    <cellStyle name="Normal 33 6" xfId="2248" xr:uid="{00000000-0005-0000-0000-0000C8080000}"/>
    <cellStyle name="Normal 33 7" xfId="2249" xr:uid="{00000000-0005-0000-0000-0000C9080000}"/>
    <cellStyle name="Normal 34" xfId="2250" xr:uid="{00000000-0005-0000-0000-0000CA080000}"/>
    <cellStyle name="Normal 34 2" xfId="2251" xr:uid="{00000000-0005-0000-0000-0000CB080000}"/>
    <cellStyle name="Normal 34 2 2" xfId="2252" xr:uid="{00000000-0005-0000-0000-0000CC080000}"/>
    <cellStyle name="Normal 34 2 2 2" xfId="4350" xr:uid="{1F992E21-87D4-4A4F-B61C-8BEBD963156A}"/>
    <cellStyle name="Normal 34 3" xfId="2253" xr:uid="{00000000-0005-0000-0000-0000CD080000}"/>
    <cellStyle name="Normal 34 4" xfId="2254" xr:uid="{00000000-0005-0000-0000-0000CE080000}"/>
    <cellStyle name="Normal 34 4 2" xfId="4351" xr:uid="{D5861B3A-E184-4DC7-BEBA-D9A30DBCE7B4}"/>
    <cellStyle name="Normal 34 5" xfId="2255" xr:uid="{00000000-0005-0000-0000-0000CF080000}"/>
    <cellStyle name="Normal 34 5 2" xfId="4352" xr:uid="{AB947C20-921E-4384-817E-6895E80D6BBB}"/>
    <cellStyle name="Normal 34 6" xfId="2256" xr:uid="{00000000-0005-0000-0000-0000D0080000}"/>
    <cellStyle name="Normal 35" xfId="2257" xr:uid="{00000000-0005-0000-0000-0000D1080000}"/>
    <cellStyle name="Normal 35 2" xfId="2258" xr:uid="{00000000-0005-0000-0000-0000D2080000}"/>
    <cellStyle name="Normal 35 2 2" xfId="2259" xr:uid="{00000000-0005-0000-0000-0000D3080000}"/>
    <cellStyle name="Normal 35 2 2 2" xfId="4354" xr:uid="{06878F72-281D-4C8B-8804-37B3D62A73BC}"/>
    <cellStyle name="Normal 35 2 3" xfId="2260" xr:uid="{00000000-0005-0000-0000-0000D4080000}"/>
    <cellStyle name="Normal 35 2 3 2" xfId="4355" xr:uid="{31B7246F-5E0C-4DEF-95BF-C119A3D41A07}"/>
    <cellStyle name="Normal 35 2 4" xfId="4353" xr:uid="{99537A6E-DFA4-433D-B4AF-C2553DE48768}"/>
    <cellStyle name="Normal 35 3" xfId="2261" xr:uid="{00000000-0005-0000-0000-0000D5080000}"/>
    <cellStyle name="Normal 35 4" xfId="2262" xr:uid="{00000000-0005-0000-0000-0000D6080000}"/>
    <cellStyle name="Normal 35 4 2" xfId="4356" xr:uid="{EE4CA138-6BF6-44D1-B107-03A70532838E}"/>
    <cellStyle name="Normal 35 5" xfId="2263" xr:uid="{00000000-0005-0000-0000-0000D7080000}"/>
    <cellStyle name="Normal 35 5 2" xfId="4357" xr:uid="{62295413-EDBD-43E9-8952-7D19EBF2132C}"/>
    <cellStyle name="Normal 35 6" xfId="2264" xr:uid="{00000000-0005-0000-0000-0000D8080000}"/>
    <cellStyle name="Normal 36" xfId="2265" xr:uid="{00000000-0005-0000-0000-0000D9080000}"/>
    <cellStyle name="Normal 36 2" xfId="2266" xr:uid="{00000000-0005-0000-0000-0000DA080000}"/>
    <cellStyle name="Normal 36 2 2" xfId="2267" xr:uid="{00000000-0005-0000-0000-0000DB080000}"/>
    <cellStyle name="Normal 36 2 2 2" xfId="4359" xr:uid="{314E7B19-94A3-4B8D-8390-54C2A36B3B2B}"/>
    <cellStyle name="Normal 36 2 3" xfId="2268" xr:uid="{00000000-0005-0000-0000-0000DC080000}"/>
    <cellStyle name="Normal 36 2 4" xfId="4358" xr:uid="{AFAE0E3C-5A9A-447D-B571-A373AC808A7F}"/>
    <cellStyle name="Normal 36 3" xfId="2269" xr:uid="{00000000-0005-0000-0000-0000DD080000}"/>
    <cellStyle name="Normal 36 4" xfId="2270" xr:uid="{00000000-0005-0000-0000-0000DE080000}"/>
    <cellStyle name="Normal 36 5" xfId="2271" xr:uid="{00000000-0005-0000-0000-0000DF080000}"/>
    <cellStyle name="Normal 36 5 2" xfId="4360" xr:uid="{14AC3F02-5334-4417-8F1E-965CC2564333}"/>
    <cellStyle name="Normal 36 6" xfId="2272" xr:uid="{00000000-0005-0000-0000-0000E0080000}"/>
    <cellStyle name="Normal 37" xfId="2273" xr:uid="{00000000-0005-0000-0000-0000E1080000}"/>
    <cellStyle name="Normal 37 2" xfId="2274" xr:uid="{00000000-0005-0000-0000-0000E2080000}"/>
    <cellStyle name="Normal 37 2 2" xfId="2275" xr:uid="{00000000-0005-0000-0000-0000E3080000}"/>
    <cellStyle name="Normal 37 2 2 2" xfId="2276" xr:uid="{00000000-0005-0000-0000-0000E4080000}"/>
    <cellStyle name="Normal 37 2 2 2 2" xfId="4364" xr:uid="{A89B8998-0ECE-47AD-9CFF-37BEA21EC1E1}"/>
    <cellStyle name="Normal 37 2 2 3" xfId="4363" xr:uid="{519B021A-A7C2-403A-8704-CA3129D117E8}"/>
    <cellStyle name="Normal 37 2 3" xfId="2277" xr:uid="{00000000-0005-0000-0000-0000E5080000}"/>
    <cellStyle name="Normal 37 2 3 2" xfId="4365" xr:uid="{234F3CB6-DD13-4CD8-B494-31A25544B989}"/>
    <cellStyle name="Normal 37 2 4" xfId="2278" xr:uid="{00000000-0005-0000-0000-0000E6080000}"/>
    <cellStyle name="Normal 37 2 4 2" xfId="4366" xr:uid="{D0109BD6-CAB3-410E-9681-7D2E316CA25B}"/>
    <cellStyle name="Normal 37 2 5" xfId="4362" xr:uid="{3DFF74BD-E1AD-425D-93EE-89B272866819}"/>
    <cellStyle name="Normal 37 3" xfId="2279" xr:uid="{00000000-0005-0000-0000-0000E7080000}"/>
    <cellStyle name="Normal 37 3 2" xfId="2280" xr:uid="{00000000-0005-0000-0000-0000E8080000}"/>
    <cellStyle name="Normal 37 3 2 2" xfId="4368" xr:uid="{39158D1D-D5B3-4DC2-B29E-33C74686151D}"/>
    <cellStyle name="Normal 37 3 3" xfId="2281" xr:uid="{00000000-0005-0000-0000-0000E9080000}"/>
    <cellStyle name="Normal 37 3 4" xfId="4367" xr:uid="{2D9E053D-150F-4889-9752-7F5F0E9E7251}"/>
    <cellStyle name="Normal 37 4" xfId="2282" xr:uid="{00000000-0005-0000-0000-0000EA080000}"/>
    <cellStyle name="Normal 37 4 2" xfId="2283" xr:uid="{00000000-0005-0000-0000-0000EB080000}"/>
    <cellStyle name="Normal 37 4 2 2" xfId="4370" xr:uid="{5CBE5CDD-5C17-4097-A616-C1FA4ADF0FDC}"/>
    <cellStyle name="Normal 37 4 3" xfId="4369" xr:uid="{A198D26C-9A1C-4A16-B096-9C576DBE3570}"/>
    <cellStyle name="Normal 37 5" xfId="2284" xr:uid="{00000000-0005-0000-0000-0000EC080000}"/>
    <cellStyle name="Normal 37 5 2" xfId="4371" xr:uid="{8CA77633-6888-4957-9EF4-A75EE6033587}"/>
    <cellStyle name="Normal 37 6" xfId="2285" xr:uid="{00000000-0005-0000-0000-0000ED080000}"/>
    <cellStyle name="Normal 37 6 2" xfId="4372" xr:uid="{DB47264B-22FE-400E-8A89-6BFB3E3FF314}"/>
    <cellStyle name="Normal 37 7" xfId="2286" xr:uid="{00000000-0005-0000-0000-0000EE080000}"/>
    <cellStyle name="Normal 37 7 2" xfId="4373" xr:uid="{F7D38416-ECCB-45BD-9118-954212630197}"/>
    <cellStyle name="Normal 37 8" xfId="4361" xr:uid="{A7BBCD9B-EA9A-45FB-92D9-26093A7D92A0}"/>
    <cellStyle name="Normal 38" xfId="2287" xr:uid="{00000000-0005-0000-0000-0000EF080000}"/>
    <cellStyle name="Normal 38 2" xfId="2288" xr:uid="{00000000-0005-0000-0000-0000F0080000}"/>
    <cellStyle name="Normal 38 2 2" xfId="2289" xr:uid="{00000000-0005-0000-0000-0000F1080000}"/>
    <cellStyle name="Normal 38 2 2 2" xfId="2290" xr:uid="{00000000-0005-0000-0000-0000F2080000}"/>
    <cellStyle name="Normal 38 2 2 2 2" xfId="4377" xr:uid="{5EFC195D-4710-4901-BB1D-B328CABC8216}"/>
    <cellStyle name="Normal 38 2 2 3" xfId="4376" xr:uid="{359E6FE0-85A0-472C-B95B-BA9874698AE6}"/>
    <cellStyle name="Normal 38 2 3" xfId="2291" xr:uid="{00000000-0005-0000-0000-0000F3080000}"/>
    <cellStyle name="Normal 38 2 3 2" xfId="4378" xr:uid="{5774E630-47FD-41CB-888A-A26F3F6F5703}"/>
    <cellStyle name="Normal 38 2 4" xfId="2292" xr:uid="{00000000-0005-0000-0000-0000F4080000}"/>
    <cellStyle name="Normal 38 2 5" xfId="4375" xr:uid="{47981346-B340-4BEA-8D1F-4D32AFD3698C}"/>
    <cellStyle name="Normal 38 3" xfId="2293" xr:uid="{00000000-0005-0000-0000-0000F5080000}"/>
    <cellStyle name="Normal 38 3 2" xfId="2294" xr:uid="{00000000-0005-0000-0000-0000F6080000}"/>
    <cellStyle name="Normal 38 3 2 2" xfId="4380" xr:uid="{37B8FB1B-6B64-49DA-A6E9-C6DAC650D47A}"/>
    <cellStyle name="Normal 38 3 3" xfId="4379" xr:uid="{8F092EF3-9E6F-4047-BD36-468646FDFED6}"/>
    <cellStyle name="Normal 38 4" xfId="2295" xr:uid="{00000000-0005-0000-0000-0000F7080000}"/>
    <cellStyle name="Normal 38 4 2" xfId="2296" xr:uid="{00000000-0005-0000-0000-0000F8080000}"/>
    <cellStyle name="Normal 38 4 2 2" xfId="4382" xr:uid="{2FB974B9-14D6-4711-8AD7-D426222552F2}"/>
    <cellStyle name="Normal 38 4 3" xfId="4381" xr:uid="{5E1BA1B9-A040-4575-B615-B5F3439B2D5C}"/>
    <cellStyle name="Normal 38 5" xfId="2297" xr:uid="{00000000-0005-0000-0000-0000F9080000}"/>
    <cellStyle name="Normal 38 5 2" xfId="4383" xr:uid="{0B2AE217-E18F-47C2-BC2C-6AB3D4AAA8AC}"/>
    <cellStyle name="Normal 38 6" xfId="2298" xr:uid="{00000000-0005-0000-0000-0000FA080000}"/>
    <cellStyle name="Normal 38 7" xfId="4374" xr:uid="{CB408DFE-C5DF-4AA8-8CCA-8DFE870217A5}"/>
    <cellStyle name="Normal 39" xfId="2299" xr:uid="{00000000-0005-0000-0000-0000FB080000}"/>
    <cellStyle name="Normal 39 2" xfId="2300" xr:uid="{00000000-0005-0000-0000-0000FC080000}"/>
    <cellStyle name="Normal 39 2 2" xfId="2301" xr:uid="{00000000-0005-0000-0000-0000FD080000}"/>
    <cellStyle name="Normal 39 2 2 2" xfId="2302" xr:uid="{00000000-0005-0000-0000-0000FE080000}"/>
    <cellStyle name="Normal 39 2 2 2 2" xfId="4387" xr:uid="{CFE23D67-3168-4BD5-9121-595BD789C112}"/>
    <cellStyle name="Normal 39 2 2 3" xfId="4386" xr:uid="{F1501A84-E3FB-48C2-ABB7-B4E416ED77C9}"/>
    <cellStyle name="Normal 39 2 3" xfId="2303" xr:uid="{00000000-0005-0000-0000-0000FF080000}"/>
    <cellStyle name="Normal 39 2 3 2" xfId="4388" xr:uid="{71368977-7A5C-4EB7-BEFC-3503BEF62E8C}"/>
    <cellStyle name="Normal 39 2 4" xfId="2304" xr:uid="{00000000-0005-0000-0000-000000090000}"/>
    <cellStyle name="Normal 39 2 5" xfId="4385" xr:uid="{79CAE958-549D-4934-AB4F-07B2F8164261}"/>
    <cellStyle name="Normal 39 3" xfId="2305" xr:uid="{00000000-0005-0000-0000-000001090000}"/>
    <cellStyle name="Normal 39 3 2" xfId="2306" xr:uid="{00000000-0005-0000-0000-000002090000}"/>
    <cellStyle name="Normal 39 3 2 2" xfId="4390" xr:uid="{44622D93-9FFA-494D-B0AF-89A0B919B985}"/>
    <cellStyle name="Normal 39 3 3" xfId="4389" xr:uid="{CCBE3FA1-3B70-4224-9343-0F8911CD6999}"/>
    <cellStyle name="Normal 39 4" xfId="2307" xr:uid="{00000000-0005-0000-0000-000003090000}"/>
    <cellStyle name="Normal 39 4 2" xfId="2308" xr:uid="{00000000-0005-0000-0000-000004090000}"/>
    <cellStyle name="Normal 39 4 2 2" xfId="4392" xr:uid="{C1BC5ED9-A7CF-477B-AAB9-C1883912FEA3}"/>
    <cellStyle name="Normal 39 4 3" xfId="4391" xr:uid="{34B4A016-8A61-44DC-ACD2-4FE413D5EA43}"/>
    <cellStyle name="Normal 39 5" xfId="2309" xr:uid="{00000000-0005-0000-0000-000005090000}"/>
    <cellStyle name="Normal 39 5 2" xfId="4393" xr:uid="{19F5F1D7-8511-473B-A7E7-7C98D930B429}"/>
    <cellStyle name="Normal 39 6" xfId="2310" xr:uid="{00000000-0005-0000-0000-000006090000}"/>
    <cellStyle name="Normal 39 6 2" xfId="4394" xr:uid="{010E3A8E-C379-426F-B5CF-FA38024BE111}"/>
    <cellStyle name="Normal 39 7" xfId="4384" xr:uid="{7281A4E9-DDB5-4F5A-9586-2DB7A1B05971}"/>
    <cellStyle name="Normal 4" xfId="2311" xr:uid="{00000000-0005-0000-0000-000007090000}"/>
    <cellStyle name="Normal 4 2" xfId="2312" xr:uid="{00000000-0005-0000-0000-000008090000}"/>
    <cellStyle name="Normal 4 2 2" xfId="2313" xr:uid="{00000000-0005-0000-0000-000009090000}"/>
    <cellStyle name="Normal 4 2 2 2" xfId="2314" xr:uid="{00000000-0005-0000-0000-00000A090000}"/>
    <cellStyle name="Normal 4 2 2 3" xfId="2315" xr:uid="{00000000-0005-0000-0000-00000B090000}"/>
    <cellStyle name="Normal 4 2 2 3 2" xfId="4395" xr:uid="{4DACF2BA-8242-48F6-820D-1F139F419521}"/>
    <cellStyle name="Normal 4 2 3" xfId="2316" xr:uid="{00000000-0005-0000-0000-00000C090000}"/>
    <cellStyle name="Normal 4 2 4" xfId="2317" xr:uid="{00000000-0005-0000-0000-00000D090000}"/>
    <cellStyle name="Normal 4 2 4 2" xfId="4396" xr:uid="{9E360F85-4B7A-44BE-A55E-005679441B56}"/>
    <cellStyle name="Normal 4 2 5" xfId="2318" xr:uid="{00000000-0005-0000-0000-00000E090000}"/>
    <cellStyle name="Normal 4 2 5 2" xfId="4397" xr:uid="{3893742F-C349-4DB8-AECF-9D9C7E173CFB}"/>
    <cellStyle name="Normal 4 3" xfId="2319" xr:uid="{00000000-0005-0000-0000-00000F090000}"/>
    <cellStyle name="Normal 4 3 2" xfId="2320" xr:uid="{00000000-0005-0000-0000-000010090000}"/>
    <cellStyle name="Normal 4 4" xfId="2321" xr:uid="{00000000-0005-0000-0000-000011090000}"/>
    <cellStyle name="Normal 4 4 2" xfId="2322" xr:uid="{00000000-0005-0000-0000-000012090000}"/>
    <cellStyle name="Normal 4 4 2 2" xfId="2323" xr:uid="{00000000-0005-0000-0000-000013090000}"/>
    <cellStyle name="Normal 4 4 2 2 2" xfId="4399" xr:uid="{0F3E7066-277E-486C-BF54-BAD160F286DF}"/>
    <cellStyle name="Normal 4 4 2 3" xfId="4398" xr:uid="{CAD59FD8-0F82-4F4F-9B03-107E57F0F093}"/>
    <cellStyle name="Normal 4 5" xfId="2324" xr:uid="{00000000-0005-0000-0000-000014090000}"/>
    <cellStyle name="Normal 4 5 2" xfId="2325" xr:uid="{00000000-0005-0000-0000-000015090000}"/>
    <cellStyle name="Normal 4 6" xfId="2326" xr:uid="{00000000-0005-0000-0000-000016090000}"/>
    <cellStyle name="Normal 4 6 2" xfId="2327" xr:uid="{00000000-0005-0000-0000-000017090000}"/>
    <cellStyle name="Normal 4 6 2 2" xfId="4401" xr:uid="{9E5D3867-EF48-4FB7-ABB1-CCB78BB952E2}"/>
    <cellStyle name="Normal 4 6 3" xfId="4400" xr:uid="{229993E7-C716-42D8-865D-E4B28315A482}"/>
    <cellStyle name="Normal 4 7" xfId="2328" xr:uid="{00000000-0005-0000-0000-000018090000}"/>
    <cellStyle name="Normal 4 8" xfId="2329" xr:uid="{00000000-0005-0000-0000-000019090000}"/>
    <cellStyle name="Normal 40" xfId="2330" xr:uid="{00000000-0005-0000-0000-00001A090000}"/>
    <cellStyle name="Normal 40 2" xfId="2331" xr:uid="{00000000-0005-0000-0000-00001B090000}"/>
    <cellStyle name="Normal 40 2 2" xfId="2332" xr:uid="{00000000-0005-0000-0000-00001C090000}"/>
    <cellStyle name="Normal 40 2 2 2" xfId="2333" xr:uid="{00000000-0005-0000-0000-00001D090000}"/>
    <cellStyle name="Normal 40 2 2 2 2" xfId="4405" xr:uid="{7A5895FF-7ECF-47C9-BBDC-7019D00AFAF1}"/>
    <cellStyle name="Normal 40 2 2 3" xfId="4404" xr:uid="{795FC774-A062-42F4-86C7-3AEFC02AD072}"/>
    <cellStyle name="Normal 40 2 3" xfId="2334" xr:uid="{00000000-0005-0000-0000-00001E090000}"/>
    <cellStyle name="Normal 40 2 3 2" xfId="4406" xr:uid="{559B17E0-DBFF-4CA8-BE5F-058D0A202CFB}"/>
    <cellStyle name="Normal 40 2 4" xfId="2335" xr:uid="{00000000-0005-0000-0000-00001F090000}"/>
    <cellStyle name="Normal 40 2 5" xfId="4403" xr:uid="{D6B7C11B-1B5A-41D1-8511-3030DF5865B1}"/>
    <cellStyle name="Normal 40 3" xfId="2336" xr:uid="{00000000-0005-0000-0000-000020090000}"/>
    <cellStyle name="Normal 40 3 2" xfId="2337" xr:uid="{00000000-0005-0000-0000-000021090000}"/>
    <cellStyle name="Normal 40 3 2 2" xfId="4408" xr:uid="{17156EAB-35DF-42C3-9E80-9B8776725DAE}"/>
    <cellStyle name="Normal 40 3 3" xfId="4407" xr:uid="{6A259648-2FA7-40E0-BCC5-D69BA796989B}"/>
    <cellStyle name="Normal 40 4" xfId="2338" xr:uid="{00000000-0005-0000-0000-000022090000}"/>
    <cellStyle name="Normal 40 5" xfId="2339" xr:uid="{00000000-0005-0000-0000-000023090000}"/>
    <cellStyle name="Normal 40 5 2" xfId="4409" xr:uid="{53AE1193-584C-4105-8D4D-54A539B8BD2F}"/>
    <cellStyle name="Normal 40 6" xfId="2340" xr:uid="{00000000-0005-0000-0000-000024090000}"/>
    <cellStyle name="Normal 40 6 2" xfId="4410" xr:uid="{8604474B-11E7-416B-B5B6-6133E31C241F}"/>
    <cellStyle name="Normal 40 7" xfId="4402" xr:uid="{AB94FBE2-5912-48E8-8AF0-561B0FC98492}"/>
    <cellStyle name="Normal 41" xfId="2341" xr:uid="{00000000-0005-0000-0000-000025090000}"/>
    <cellStyle name="Normal 41 2" xfId="2342" xr:uid="{00000000-0005-0000-0000-000026090000}"/>
    <cellStyle name="Normal 41 2 2" xfId="2343" xr:uid="{00000000-0005-0000-0000-000027090000}"/>
    <cellStyle name="Normal 41 3" xfId="2344" xr:uid="{00000000-0005-0000-0000-000028090000}"/>
    <cellStyle name="Normal 41 3 2" xfId="4411" xr:uid="{EC68B166-4ABF-4454-997E-2183F4C2FC4C}"/>
    <cellStyle name="Normal 42" xfId="2345" xr:uid="{00000000-0005-0000-0000-000029090000}"/>
    <cellStyle name="Normal 42 2" xfId="2346" xr:uid="{00000000-0005-0000-0000-00002A090000}"/>
    <cellStyle name="Normal 42 2 2" xfId="2347" xr:uid="{00000000-0005-0000-0000-00002B090000}"/>
    <cellStyle name="Normal 42 2 2 2" xfId="2348" xr:uid="{00000000-0005-0000-0000-00002C090000}"/>
    <cellStyle name="Normal 42 2 2 2 2" xfId="4415" xr:uid="{F7A2D1B8-4B0E-4F30-8FF2-32234AEF4E7B}"/>
    <cellStyle name="Normal 42 2 2 3" xfId="4414" xr:uid="{EA3E7814-C4F7-427B-B9B4-6B992AA0A25A}"/>
    <cellStyle name="Normal 42 2 3" xfId="2349" xr:uid="{00000000-0005-0000-0000-00002D090000}"/>
    <cellStyle name="Normal 42 2 3 2" xfId="4416" xr:uid="{FFD4690E-BB6A-4906-9B1F-D55B6B206338}"/>
    <cellStyle name="Normal 42 2 4" xfId="2350" xr:uid="{00000000-0005-0000-0000-00002E090000}"/>
    <cellStyle name="Normal 42 2 5" xfId="4413" xr:uid="{A0389E0A-D20C-4A98-850C-02091232E97C}"/>
    <cellStyle name="Normal 42 3" xfId="2351" xr:uid="{00000000-0005-0000-0000-00002F090000}"/>
    <cellStyle name="Normal 42 3 2" xfId="2352" xr:uid="{00000000-0005-0000-0000-000030090000}"/>
    <cellStyle name="Normal 42 3 2 2" xfId="4418" xr:uid="{1E4CCDD8-F5D9-4DBE-BA9A-CD5C1D309AEE}"/>
    <cellStyle name="Normal 42 3 3" xfId="4417" xr:uid="{0CDABBC4-A15D-4F26-8720-72CF62870FAB}"/>
    <cellStyle name="Normal 42 4" xfId="2353" xr:uid="{00000000-0005-0000-0000-000031090000}"/>
    <cellStyle name="Normal 42 5" xfId="2354" xr:uid="{00000000-0005-0000-0000-000032090000}"/>
    <cellStyle name="Normal 42 5 2" xfId="4419" xr:uid="{DC3D9B88-C49D-4254-A338-2026443E5639}"/>
    <cellStyle name="Normal 42 6" xfId="2355" xr:uid="{00000000-0005-0000-0000-000033090000}"/>
    <cellStyle name="Normal 42 6 2" xfId="4420" xr:uid="{FAD9CECE-E288-452A-9A3C-512104D967AF}"/>
    <cellStyle name="Normal 42 7" xfId="4412" xr:uid="{E5489025-9903-4DE4-AB5A-DB6FE1FE87B4}"/>
    <cellStyle name="Normal 43" xfId="2356" xr:uid="{00000000-0005-0000-0000-000034090000}"/>
    <cellStyle name="Normal 43 2" xfId="2357" xr:uid="{00000000-0005-0000-0000-000035090000}"/>
    <cellStyle name="Normal 43 2 2" xfId="2358" xr:uid="{00000000-0005-0000-0000-000036090000}"/>
    <cellStyle name="Normal 43 2 2 2" xfId="2359" xr:uid="{00000000-0005-0000-0000-000037090000}"/>
    <cellStyle name="Normal 43 2 2 2 2" xfId="4424" xr:uid="{2D9CC504-F07C-4E79-BCC4-FFA2B5B96FFB}"/>
    <cellStyle name="Normal 43 2 2 3" xfId="4423" xr:uid="{5DAB586C-9C84-46EA-BE7D-BD0528B28FC9}"/>
    <cellStyle name="Normal 43 2 3" xfId="2360" xr:uid="{00000000-0005-0000-0000-000038090000}"/>
    <cellStyle name="Normal 43 2 3 2" xfId="4425" xr:uid="{B44C34BC-2B6C-4C4A-AE37-87F68589D97F}"/>
    <cellStyle name="Normal 43 2 4" xfId="2361" xr:uid="{00000000-0005-0000-0000-000039090000}"/>
    <cellStyle name="Normal 43 2 5" xfId="4422" xr:uid="{BB100992-50E7-45FA-BB78-2F8DB5B24C71}"/>
    <cellStyle name="Normal 43 3" xfId="2362" xr:uid="{00000000-0005-0000-0000-00003A090000}"/>
    <cellStyle name="Normal 43 3 2" xfId="2363" xr:uid="{00000000-0005-0000-0000-00003B090000}"/>
    <cellStyle name="Normal 43 3 2 2" xfId="4427" xr:uid="{8788414E-056A-4ED5-95EB-5DCD18AA8E54}"/>
    <cellStyle name="Normal 43 3 3" xfId="4426" xr:uid="{9CB21215-DC46-4C01-BD5A-591A6264B0B2}"/>
    <cellStyle name="Normal 43 4" xfId="2364" xr:uid="{00000000-0005-0000-0000-00003C090000}"/>
    <cellStyle name="Normal 43 4 2" xfId="4428" xr:uid="{63437B8E-1057-454F-BE00-F1B80F1C0C70}"/>
    <cellStyle name="Normal 43 5" xfId="2365" xr:uid="{00000000-0005-0000-0000-00003D090000}"/>
    <cellStyle name="Normal 43 5 2" xfId="4429" xr:uid="{14FB3858-C96A-4197-B1DA-CC33AF853EE2}"/>
    <cellStyle name="Normal 43 6" xfId="4421" xr:uid="{98A05604-33CC-4F9F-886C-A509F3EED445}"/>
    <cellStyle name="Normal 44" xfId="2366" xr:uid="{00000000-0005-0000-0000-00003E090000}"/>
    <cellStyle name="Normal 44 2" xfId="2367" xr:uid="{00000000-0005-0000-0000-00003F090000}"/>
    <cellStyle name="Normal 44 2 2" xfId="2368" xr:uid="{00000000-0005-0000-0000-000040090000}"/>
    <cellStyle name="Normal 44 2 2 2" xfId="2369" xr:uid="{00000000-0005-0000-0000-000041090000}"/>
    <cellStyle name="Normal 44 2 2 2 2" xfId="4433" xr:uid="{60826FA0-D161-4D40-B5A3-3D9CD51BC7E0}"/>
    <cellStyle name="Normal 44 2 2 3" xfId="4432" xr:uid="{7BAB37D4-8F23-4DC3-8401-3A92C429A4F2}"/>
    <cellStyle name="Normal 44 2 3" xfId="2370" xr:uid="{00000000-0005-0000-0000-000042090000}"/>
    <cellStyle name="Normal 44 2 3 2" xfId="4434" xr:uid="{2BB0BCC2-423B-4480-AC48-D3F04E87FE7B}"/>
    <cellStyle name="Normal 44 2 4" xfId="4431" xr:uid="{373F86F8-457D-48CF-87DB-61120B20E936}"/>
    <cellStyle name="Normal 44 3" xfId="2371" xr:uid="{00000000-0005-0000-0000-000043090000}"/>
    <cellStyle name="Normal 44 3 2" xfId="2372" xr:uid="{00000000-0005-0000-0000-000044090000}"/>
    <cellStyle name="Normal 44 3 2 2" xfId="4436" xr:uid="{65F6C4B5-A8AB-4839-B0A0-C738380D0E36}"/>
    <cellStyle name="Normal 44 3 3" xfId="4435" xr:uid="{A4F7CC71-D022-4BD0-B9C0-33B9ABFAF76F}"/>
    <cellStyle name="Normal 44 4" xfId="2373" xr:uid="{00000000-0005-0000-0000-000045090000}"/>
    <cellStyle name="Normal 44 4 2" xfId="4437" xr:uid="{6343813B-3553-4816-9B5E-07886C1AFF10}"/>
    <cellStyle name="Normal 44 5" xfId="2374" xr:uid="{00000000-0005-0000-0000-000046090000}"/>
    <cellStyle name="Normal 44 5 2" xfId="4438" xr:uid="{40130873-FAAC-45F2-B316-6A905C39F523}"/>
    <cellStyle name="Normal 44 6" xfId="4430" xr:uid="{16309B8F-3601-4B7E-9711-E0349BDE4313}"/>
    <cellStyle name="Normal 45" xfId="2375" xr:uid="{00000000-0005-0000-0000-000047090000}"/>
    <cellStyle name="Normal 45 2" xfId="2376" xr:uid="{00000000-0005-0000-0000-000048090000}"/>
    <cellStyle name="Normal 45 2 2" xfId="2377" xr:uid="{00000000-0005-0000-0000-000049090000}"/>
    <cellStyle name="Normal 45 2 2 2" xfId="2378" xr:uid="{00000000-0005-0000-0000-00004A090000}"/>
    <cellStyle name="Normal 45 2 2 2 2" xfId="2379" xr:uid="{00000000-0005-0000-0000-00004B090000}"/>
    <cellStyle name="Normal 45 2 2 2 2 2" xfId="4443" xr:uid="{D24E1E43-34BF-4DC5-8F68-BCB002F209A7}"/>
    <cellStyle name="Normal 45 2 2 2 3" xfId="4442" xr:uid="{DC4D9493-2A1A-4223-B7D7-5F52A5ADC182}"/>
    <cellStyle name="Normal 45 2 2 3" xfId="2380" xr:uid="{00000000-0005-0000-0000-00004C090000}"/>
    <cellStyle name="Normal 45 2 2 3 2" xfId="4444" xr:uid="{0E10C570-F098-4DFC-9656-2655DE067EA0}"/>
    <cellStyle name="Normal 45 2 2 4" xfId="4441" xr:uid="{BF643118-11C0-4B39-92FB-63678726B558}"/>
    <cellStyle name="Normal 45 2 3" xfId="2381" xr:uid="{00000000-0005-0000-0000-00004D090000}"/>
    <cellStyle name="Normal 45 2 3 2" xfId="2382" xr:uid="{00000000-0005-0000-0000-00004E090000}"/>
    <cellStyle name="Normal 45 2 3 2 2" xfId="4446" xr:uid="{DD50A974-3281-4590-8627-BE6BD755F3B6}"/>
    <cellStyle name="Normal 45 2 3 3" xfId="4445" xr:uid="{5AD15373-0B1A-44E3-809B-240A99BCCE9D}"/>
    <cellStyle name="Normal 45 2 4" xfId="2383" xr:uid="{00000000-0005-0000-0000-00004F090000}"/>
    <cellStyle name="Normal 45 2 4 2" xfId="4447" xr:uid="{8B0ED660-6603-405D-8C03-D5A5EE3E5ED9}"/>
    <cellStyle name="Normal 45 2 5" xfId="2384" xr:uid="{00000000-0005-0000-0000-000050090000}"/>
    <cellStyle name="Normal 45 2 6" xfId="4440" xr:uid="{1DEE9AFB-E46D-46CF-AA44-A8FA7297A4F7}"/>
    <cellStyle name="Normal 45 3" xfId="2385" xr:uid="{00000000-0005-0000-0000-000051090000}"/>
    <cellStyle name="Normal 45 3 2" xfId="2386" xr:uid="{00000000-0005-0000-0000-000052090000}"/>
    <cellStyle name="Normal 45 3 2 2" xfId="2387" xr:uid="{00000000-0005-0000-0000-000053090000}"/>
    <cellStyle name="Normal 45 3 2 2 2" xfId="4450" xr:uid="{AF7DDBF5-E948-4D8C-9CC0-4BD53EB15055}"/>
    <cellStyle name="Normal 45 3 2 3" xfId="4449" xr:uid="{CAA4DC12-2930-45E6-9C19-EAE6A5D13D79}"/>
    <cellStyle name="Normal 45 3 3" xfId="2388" xr:uid="{00000000-0005-0000-0000-000054090000}"/>
    <cellStyle name="Normal 45 3 3 2" xfId="4451" xr:uid="{7DE717AF-6C7C-4685-9FFD-E3611CEB518C}"/>
    <cellStyle name="Normal 45 3 4" xfId="4448" xr:uid="{6A22306A-2D3E-4D6B-B434-F88761CBB27F}"/>
    <cellStyle name="Normal 45 4" xfId="2389" xr:uid="{00000000-0005-0000-0000-000055090000}"/>
    <cellStyle name="Normal 45 4 2" xfId="2390" xr:uid="{00000000-0005-0000-0000-000056090000}"/>
    <cellStyle name="Normal 45 4 2 2" xfId="4453" xr:uid="{36D923C5-5D65-497A-83FE-43E79A9BF06F}"/>
    <cellStyle name="Normal 45 4 3" xfId="4452" xr:uid="{074D84D2-DE1C-4B64-AF96-C1F32548D93D}"/>
    <cellStyle name="Normal 45 5" xfId="2391" xr:uid="{00000000-0005-0000-0000-000057090000}"/>
    <cellStyle name="Normal 45 5 2" xfId="4454" xr:uid="{B13F1045-91A1-404B-B4FC-C3F322E0F5D2}"/>
    <cellStyle name="Normal 45 6" xfId="2392" xr:uid="{00000000-0005-0000-0000-000058090000}"/>
    <cellStyle name="Normal 45 6 2" xfId="4455" xr:uid="{8BCBBC43-36A1-4C89-9ECB-4DDBA90C616E}"/>
    <cellStyle name="Normal 45 7" xfId="4439" xr:uid="{84C4BDF7-2FC5-4FB9-A083-54451E1F146A}"/>
    <cellStyle name="Normal 46" xfId="2393" xr:uid="{00000000-0005-0000-0000-000059090000}"/>
    <cellStyle name="Normal 46 2" xfId="2394" xr:uid="{00000000-0005-0000-0000-00005A090000}"/>
    <cellStyle name="Normal 46 2 2" xfId="2395" xr:uid="{00000000-0005-0000-0000-00005B090000}"/>
    <cellStyle name="Normal 46 2 2 2" xfId="2396" xr:uid="{00000000-0005-0000-0000-00005C090000}"/>
    <cellStyle name="Normal 46 2 2 2 2" xfId="4459" xr:uid="{821148A9-6671-4225-8D23-642B8A952354}"/>
    <cellStyle name="Normal 46 2 2 3" xfId="4458" xr:uid="{45BCB55A-C517-46F8-AD11-306DCC080BAE}"/>
    <cellStyle name="Normal 46 2 3" xfId="2397" xr:uid="{00000000-0005-0000-0000-00005D090000}"/>
    <cellStyle name="Normal 46 2 3 2" xfId="4460" xr:uid="{03F9E5B2-53EE-4168-86BF-743CC614F439}"/>
    <cellStyle name="Normal 46 2 4" xfId="2398" xr:uid="{00000000-0005-0000-0000-00005E090000}"/>
    <cellStyle name="Normal 46 2 5" xfId="4457" xr:uid="{7E42C6D8-B0E2-4A1B-A2C0-3D3A92140B03}"/>
    <cellStyle name="Normal 46 3" xfId="2399" xr:uid="{00000000-0005-0000-0000-00005F090000}"/>
    <cellStyle name="Normal 46 3 2" xfId="2400" xr:uid="{00000000-0005-0000-0000-000060090000}"/>
    <cellStyle name="Normal 46 3 2 2" xfId="4462" xr:uid="{EDAA2DC0-AC6F-46BF-B304-581B2FE0F2EC}"/>
    <cellStyle name="Normal 46 3 3" xfId="4461" xr:uid="{BA71D229-7B33-4F99-A31D-5B149AB55F1A}"/>
    <cellStyle name="Normal 46 4" xfId="2401" xr:uid="{00000000-0005-0000-0000-000061090000}"/>
    <cellStyle name="Normal 46 4 2" xfId="4463" xr:uid="{0DA4FD92-3F57-4F2B-BAD2-2C7491729B51}"/>
    <cellStyle name="Normal 46 5" xfId="2402" xr:uid="{00000000-0005-0000-0000-000062090000}"/>
    <cellStyle name="Normal 46 5 2" xfId="4464" xr:uid="{2D738327-9E54-40D6-8C48-945DDD31C6F9}"/>
    <cellStyle name="Normal 46 6" xfId="4456" xr:uid="{DEA8806B-1C76-4136-A732-B5A03F135EA2}"/>
    <cellStyle name="Normal 47" xfId="2403" xr:uid="{00000000-0005-0000-0000-000063090000}"/>
    <cellStyle name="Normal 47 2" xfId="2404" xr:uid="{00000000-0005-0000-0000-000064090000}"/>
    <cellStyle name="Normal 47 2 2" xfId="2405" xr:uid="{00000000-0005-0000-0000-000065090000}"/>
    <cellStyle name="Normal 47 2 2 2" xfId="2406" xr:uid="{00000000-0005-0000-0000-000066090000}"/>
    <cellStyle name="Normal 47 2 2 2 2" xfId="4468" xr:uid="{5384BFC1-0FD6-4BC7-9FBD-503E89552182}"/>
    <cellStyle name="Normal 47 2 2 3" xfId="4467" xr:uid="{DE545403-FC47-4CA4-BF8A-8751B04A09FF}"/>
    <cellStyle name="Normal 47 2 3" xfId="2407" xr:uid="{00000000-0005-0000-0000-000067090000}"/>
    <cellStyle name="Normal 47 2 3 2" xfId="4469" xr:uid="{4A0B7F8B-9B9B-4DA0-B42C-51B36E272681}"/>
    <cellStyle name="Normal 47 2 4" xfId="2408" xr:uid="{00000000-0005-0000-0000-000068090000}"/>
    <cellStyle name="Normal 47 2 5" xfId="4466" xr:uid="{2F80CB68-1DB1-4D52-ADA5-129729F95183}"/>
    <cellStyle name="Normal 47 3" xfId="2409" xr:uid="{00000000-0005-0000-0000-000069090000}"/>
    <cellStyle name="Normal 47 3 2" xfId="2410" xr:uid="{00000000-0005-0000-0000-00006A090000}"/>
    <cellStyle name="Normal 47 3 2 2" xfId="4471" xr:uid="{5D19042E-4597-45F7-ACC3-7CD649C8B527}"/>
    <cellStyle name="Normal 47 3 3" xfId="4470" xr:uid="{026A504D-262D-4E58-ABCB-EAE8DF427101}"/>
    <cellStyle name="Normal 47 4" xfId="2411" xr:uid="{00000000-0005-0000-0000-00006B090000}"/>
    <cellStyle name="Normal 47 4 2" xfId="4472" xr:uid="{0A7589EB-7F75-442A-A349-CE35322DA472}"/>
    <cellStyle name="Normal 47 5" xfId="2412" xr:uid="{00000000-0005-0000-0000-00006C090000}"/>
    <cellStyle name="Normal 47 5 2" xfId="4473" xr:uid="{469E64C6-E565-42EA-AC22-51F2ED9BD441}"/>
    <cellStyle name="Normal 47 6" xfId="4465" xr:uid="{1A80C170-620B-4818-AEF7-D1ED9664E69B}"/>
    <cellStyle name="Normal 48" xfId="2413" xr:uid="{00000000-0005-0000-0000-00006D090000}"/>
    <cellStyle name="Normal 48 2" xfId="2414" xr:uid="{00000000-0005-0000-0000-00006E090000}"/>
    <cellStyle name="Normal 48 2 2" xfId="2415" xr:uid="{00000000-0005-0000-0000-00006F090000}"/>
    <cellStyle name="Normal 48 2 2 2" xfId="2416" xr:uid="{00000000-0005-0000-0000-000070090000}"/>
    <cellStyle name="Normal 48 2 2 2 2" xfId="4477" xr:uid="{373C1926-27AC-4C76-9429-18C9E0A60B1C}"/>
    <cellStyle name="Normal 48 2 2 3" xfId="4476" xr:uid="{6375E9E6-DACC-411A-B556-D029790FB18A}"/>
    <cellStyle name="Normal 48 2 3" xfId="2417" xr:uid="{00000000-0005-0000-0000-000071090000}"/>
    <cellStyle name="Normal 48 2 3 2" xfId="4478" xr:uid="{D906EB68-8585-4876-B2FE-B18F27DA0628}"/>
    <cellStyle name="Normal 48 2 4" xfId="2418" xr:uid="{00000000-0005-0000-0000-000072090000}"/>
    <cellStyle name="Normal 48 2 5" xfId="4475" xr:uid="{9DA78AF1-8E41-41CB-8504-FA1DC6B8987C}"/>
    <cellStyle name="Normal 48 3" xfId="2419" xr:uid="{00000000-0005-0000-0000-000073090000}"/>
    <cellStyle name="Normal 48 3 2" xfId="2420" xr:uid="{00000000-0005-0000-0000-000074090000}"/>
    <cellStyle name="Normal 48 3 2 2" xfId="4480" xr:uid="{0C9540EF-5588-4195-A9AE-C8904EEA09D7}"/>
    <cellStyle name="Normal 48 3 3" xfId="4479" xr:uid="{EBE18707-D38A-4B52-B1BC-B44DDB7B577F}"/>
    <cellStyle name="Normal 48 4" xfId="2421" xr:uid="{00000000-0005-0000-0000-000075090000}"/>
    <cellStyle name="Normal 48 4 2" xfId="4481" xr:uid="{A84054A3-E319-4302-BDF1-8DFEDCB3E3FF}"/>
    <cellStyle name="Normal 48 5" xfId="2422" xr:uid="{00000000-0005-0000-0000-000076090000}"/>
    <cellStyle name="Normal 48 5 2" xfId="4482" xr:uid="{833E5FE5-F598-45F1-9D8A-BA93F0C7B378}"/>
    <cellStyle name="Normal 48 6" xfId="4474" xr:uid="{D502906F-F5CE-4BE8-89D9-20772278A494}"/>
    <cellStyle name="Normal 49" xfId="2423" xr:uid="{00000000-0005-0000-0000-000077090000}"/>
    <cellStyle name="Normal 49 2" xfId="2424" xr:uid="{00000000-0005-0000-0000-000078090000}"/>
    <cellStyle name="Normal 49 2 2" xfId="2425" xr:uid="{00000000-0005-0000-0000-000079090000}"/>
    <cellStyle name="Normal 49 2 2 2" xfId="2426" xr:uid="{00000000-0005-0000-0000-00007A090000}"/>
    <cellStyle name="Normal 49 2 2 2 2" xfId="4486" xr:uid="{2C813BF3-A2D8-4E36-9091-6342EBF63CBB}"/>
    <cellStyle name="Normal 49 2 2 3" xfId="4485" xr:uid="{9CD77C4D-DC25-4B14-A084-E603A7F7A0C3}"/>
    <cellStyle name="Normal 49 2 3" xfId="2427" xr:uid="{00000000-0005-0000-0000-00007B090000}"/>
    <cellStyle name="Normal 49 2 3 2" xfId="4487" xr:uid="{E0D6BC2C-A39B-4FFE-B068-BC8BCD9EEFF1}"/>
    <cellStyle name="Normal 49 2 4" xfId="2428" xr:uid="{00000000-0005-0000-0000-00007C090000}"/>
    <cellStyle name="Normal 49 2 5" xfId="4484" xr:uid="{E8362C22-E18A-47AC-88DD-E8B33B265205}"/>
    <cellStyle name="Normal 49 3" xfId="2429" xr:uid="{00000000-0005-0000-0000-00007D090000}"/>
    <cellStyle name="Normal 49 3 2" xfId="2430" xr:uid="{00000000-0005-0000-0000-00007E090000}"/>
    <cellStyle name="Normal 49 3 2 2" xfId="4489" xr:uid="{BC180B21-315C-40E0-8E0C-15786F4EF88A}"/>
    <cellStyle name="Normal 49 3 3" xfId="4488" xr:uid="{B0290FC5-FD84-424A-B509-5ED5DF87E1BC}"/>
    <cellStyle name="Normal 49 4" xfId="2431" xr:uid="{00000000-0005-0000-0000-00007F090000}"/>
    <cellStyle name="Normal 49 4 2" xfId="4490" xr:uid="{12A0E902-9AF2-4169-B111-A5DD7E3E34FF}"/>
    <cellStyle name="Normal 49 5" xfId="2432" xr:uid="{00000000-0005-0000-0000-000080090000}"/>
    <cellStyle name="Normal 49 5 2" xfId="4491" xr:uid="{ED927759-F999-451B-A2C5-5C7A5C38FB52}"/>
    <cellStyle name="Normal 49 6" xfId="4483" xr:uid="{DE5B646B-4AB4-4E0A-8192-D51DCDAA53F1}"/>
    <cellStyle name="Normal 5" xfId="2433" xr:uid="{00000000-0005-0000-0000-000081090000}"/>
    <cellStyle name="Normal 5 2" xfId="2434" xr:uid="{00000000-0005-0000-0000-000082090000}"/>
    <cellStyle name="Normal 5 2 2" xfId="2435" xr:uid="{00000000-0005-0000-0000-000083090000}"/>
    <cellStyle name="Normal 5 2 2 2" xfId="2436" xr:uid="{00000000-0005-0000-0000-000084090000}"/>
    <cellStyle name="Normal 5 2 3" xfId="2437" xr:uid="{00000000-0005-0000-0000-000085090000}"/>
    <cellStyle name="Normal 5 2 4" xfId="2438" xr:uid="{00000000-0005-0000-0000-000086090000}"/>
    <cellStyle name="Normal 5 3" xfId="2439" xr:uid="{00000000-0005-0000-0000-000087090000}"/>
    <cellStyle name="Normal 5 3 2" xfId="2440" xr:uid="{00000000-0005-0000-0000-000088090000}"/>
    <cellStyle name="Normal 5 3 2 2" xfId="4492" xr:uid="{F0EFB0B0-D5D1-4F28-A120-5774ED34CFB1}"/>
    <cellStyle name="Normal 5 3 3" xfId="2441" xr:uid="{00000000-0005-0000-0000-000089090000}"/>
    <cellStyle name="Normal 5 3 3 2" xfId="4493" xr:uid="{66307D68-EBB0-452F-987A-2F5F485E7909}"/>
    <cellStyle name="Normal 5 4" xfId="2442" xr:uid="{00000000-0005-0000-0000-00008A090000}"/>
    <cellStyle name="Normal 5 4 2" xfId="2443" xr:uid="{00000000-0005-0000-0000-00008B090000}"/>
    <cellStyle name="Normal 5 4 2 2" xfId="4494" xr:uid="{0FB3E5E9-A29B-4DF6-94EA-9AF383DBA6CE}"/>
    <cellStyle name="Normal 5 5" xfId="2444" xr:uid="{00000000-0005-0000-0000-00008C090000}"/>
    <cellStyle name="Normal 5 6" xfId="2445" xr:uid="{00000000-0005-0000-0000-00008D090000}"/>
    <cellStyle name="Normal 5 7" xfId="2446" xr:uid="{00000000-0005-0000-0000-00008E090000}"/>
    <cellStyle name="Normal 5 7 2" xfId="4495" xr:uid="{7CFC2D7B-4731-4363-9CBC-6A8B0E6DE7CE}"/>
    <cellStyle name="Normal 5 8" xfId="2447" xr:uid="{00000000-0005-0000-0000-00008F090000}"/>
    <cellStyle name="Normal 5 9" xfId="2448" xr:uid="{00000000-0005-0000-0000-000090090000}"/>
    <cellStyle name="Normal 5_ADC_Detail_BS_Q1'14" xfId="2449" xr:uid="{00000000-0005-0000-0000-000091090000}"/>
    <cellStyle name="Normal 50" xfId="2450" xr:uid="{00000000-0005-0000-0000-000092090000}"/>
    <cellStyle name="Normal 50 2" xfId="2451" xr:uid="{00000000-0005-0000-0000-000093090000}"/>
    <cellStyle name="Normal 50 2 2" xfId="2452" xr:uid="{00000000-0005-0000-0000-000094090000}"/>
    <cellStyle name="Normal 50 2 2 2" xfId="2453" xr:uid="{00000000-0005-0000-0000-000095090000}"/>
    <cellStyle name="Normal 50 2 2 2 2" xfId="4499" xr:uid="{78663BD7-DE1E-41DF-A8D6-388712B1C97C}"/>
    <cellStyle name="Normal 50 2 2 3" xfId="4498" xr:uid="{CB1F77EC-DDE9-4D5D-84C6-F1AF8EE68A44}"/>
    <cellStyle name="Normal 50 2 3" xfId="2454" xr:uid="{00000000-0005-0000-0000-000096090000}"/>
    <cellStyle name="Normal 50 2 3 2" xfId="4500" xr:uid="{BEC77C6A-ECE0-4BE7-AB14-C351A318F082}"/>
    <cellStyle name="Normal 50 2 4" xfId="2455" xr:uid="{00000000-0005-0000-0000-000097090000}"/>
    <cellStyle name="Normal 50 2 5" xfId="4497" xr:uid="{A629E18C-E6A0-4D86-9D2E-437E476BE4E9}"/>
    <cellStyle name="Normal 50 3" xfId="2456" xr:uid="{00000000-0005-0000-0000-000098090000}"/>
    <cellStyle name="Normal 50 3 2" xfId="2457" xr:uid="{00000000-0005-0000-0000-000099090000}"/>
    <cellStyle name="Normal 50 3 2 2" xfId="4502" xr:uid="{1CFFE9E4-EC35-410B-A7FD-6847B3B888DC}"/>
    <cellStyle name="Normal 50 3 3" xfId="4501" xr:uid="{902512D8-5251-4E17-99E8-EA6A2A6C6291}"/>
    <cellStyle name="Normal 50 4" xfId="2458" xr:uid="{00000000-0005-0000-0000-00009A090000}"/>
    <cellStyle name="Normal 50 4 2" xfId="4503" xr:uid="{F559C65E-7F12-4898-B0D1-8194E3D20415}"/>
    <cellStyle name="Normal 50 5" xfId="2459" xr:uid="{00000000-0005-0000-0000-00009B090000}"/>
    <cellStyle name="Normal 50 5 2" xfId="4504" xr:uid="{44CEE205-EEBC-4195-90EC-9B292F068FB0}"/>
    <cellStyle name="Normal 50 6" xfId="4496" xr:uid="{1C71C185-C5A5-4A08-AD02-BFB3D131F7B1}"/>
    <cellStyle name="Normal 51" xfId="2460" xr:uid="{00000000-0005-0000-0000-00009C090000}"/>
    <cellStyle name="Normal 51 2" xfId="2461" xr:uid="{00000000-0005-0000-0000-00009D090000}"/>
    <cellStyle name="Normal 51 2 2" xfId="2462" xr:uid="{00000000-0005-0000-0000-00009E090000}"/>
    <cellStyle name="Normal 51 3" xfId="2463" xr:uid="{00000000-0005-0000-0000-00009F090000}"/>
    <cellStyle name="Normal 51 3 2" xfId="4505" xr:uid="{C7F2D82B-0D25-4462-80AB-F7E6F8AA6398}"/>
    <cellStyle name="Normal 52" xfId="2464" xr:uid="{00000000-0005-0000-0000-0000A0090000}"/>
    <cellStyle name="Normal 52 2" xfId="2465" xr:uid="{00000000-0005-0000-0000-0000A1090000}"/>
    <cellStyle name="Normal 52 2 2" xfId="2466" xr:uid="{00000000-0005-0000-0000-0000A2090000}"/>
    <cellStyle name="Normal 52 2 2 2" xfId="2467" xr:uid="{00000000-0005-0000-0000-0000A3090000}"/>
    <cellStyle name="Normal 52 2 2 2 2" xfId="4509" xr:uid="{16F41A4E-B699-4496-8E5F-AE605D2AFE04}"/>
    <cellStyle name="Normal 52 2 2 3" xfId="4508" xr:uid="{796DA8F4-228E-45A4-AB52-5D104B0A80A7}"/>
    <cellStyle name="Normal 52 2 3" xfId="2468" xr:uid="{00000000-0005-0000-0000-0000A4090000}"/>
    <cellStyle name="Normal 52 2 3 2" xfId="4510" xr:uid="{1B6763D4-1935-42E6-8217-0C945A2921E8}"/>
    <cellStyle name="Normal 52 2 4" xfId="2469" xr:uid="{00000000-0005-0000-0000-0000A5090000}"/>
    <cellStyle name="Normal 52 2 5" xfId="4507" xr:uid="{A756B98B-6044-47CA-B09D-D7E7C6FE228C}"/>
    <cellStyle name="Normal 52 3" xfId="2470" xr:uid="{00000000-0005-0000-0000-0000A6090000}"/>
    <cellStyle name="Normal 52 3 2" xfId="2471" xr:uid="{00000000-0005-0000-0000-0000A7090000}"/>
    <cellStyle name="Normal 52 3 2 2" xfId="4512" xr:uid="{0F1F1E7F-9BBA-4255-ACC6-E480CC96D36C}"/>
    <cellStyle name="Normal 52 3 3" xfId="4511" xr:uid="{AE3CA887-9955-4A92-9450-A566F986DEA2}"/>
    <cellStyle name="Normal 52 4" xfId="2472" xr:uid="{00000000-0005-0000-0000-0000A8090000}"/>
    <cellStyle name="Normal 52 4 2" xfId="4513" xr:uid="{13C3192D-9F78-4AD7-9F00-3E246C5FE62D}"/>
    <cellStyle name="Normal 52 5" xfId="2473" xr:uid="{00000000-0005-0000-0000-0000A9090000}"/>
    <cellStyle name="Normal 52 6" xfId="4506" xr:uid="{BC13B961-D363-44E3-8887-15AE199E2166}"/>
    <cellStyle name="Normal 53" xfId="2474" xr:uid="{00000000-0005-0000-0000-0000AA090000}"/>
    <cellStyle name="Normal 53 2" xfId="2475" xr:uid="{00000000-0005-0000-0000-0000AB090000}"/>
    <cellStyle name="Normal 53 2 2" xfId="2476" xr:uid="{00000000-0005-0000-0000-0000AC090000}"/>
    <cellStyle name="Normal 53 2 2 2" xfId="2477" xr:uid="{00000000-0005-0000-0000-0000AD090000}"/>
    <cellStyle name="Normal 53 2 2 2 2" xfId="4517" xr:uid="{3D1E158F-F06A-4189-B0B2-8E4C3D5B28DC}"/>
    <cellStyle name="Normal 53 2 2 3" xfId="4516" xr:uid="{414F4965-DEAB-4AD7-BA80-9BE7CB5F9D28}"/>
    <cellStyle name="Normal 53 2 3" xfId="2478" xr:uid="{00000000-0005-0000-0000-0000AE090000}"/>
    <cellStyle name="Normal 53 2 3 2" xfId="4518" xr:uid="{B2EA5529-0E8B-4843-852C-ECA8F98B336B}"/>
    <cellStyle name="Normal 53 2 4" xfId="2479" xr:uid="{00000000-0005-0000-0000-0000AF090000}"/>
    <cellStyle name="Normal 53 2 5" xfId="4515" xr:uid="{C5CF12C0-80A9-4E2D-89F9-C855BD7FAD70}"/>
    <cellStyle name="Normal 53 3" xfId="2480" xr:uid="{00000000-0005-0000-0000-0000B0090000}"/>
    <cellStyle name="Normal 53 3 2" xfId="2481" xr:uid="{00000000-0005-0000-0000-0000B1090000}"/>
    <cellStyle name="Normal 53 3 2 2" xfId="4520" xr:uid="{54CF7066-F2FE-4309-A777-7324713430E3}"/>
    <cellStyle name="Normal 53 3 3" xfId="4519" xr:uid="{A405FA30-DE9B-419C-90DD-9A26CEB222F4}"/>
    <cellStyle name="Normal 53 4" xfId="2482" xr:uid="{00000000-0005-0000-0000-0000B2090000}"/>
    <cellStyle name="Normal 53 4 2" xfId="4521" xr:uid="{A0FAB8BE-C45C-4AA6-B0AC-6E1AA7D30505}"/>
    <cellStyle name="Normal 53 5" xfId="2483" xr:uid="{00000000-0005-0000-0000-0000B3090000}"/>
    <cellStyle name="Normal 53 6" xfId="4514" xr:uid="{F46C07B4-3D24-4BCE-9159-22FF49BE88AE}"/>
    <cellStyle name="Normal 54" xfId="2484" xr:uid="{00000000-0005-0000-0000-0000B4090000}"/>
    <cellStyle name="Normal 54 2" xfId="2485" xr:uid="{00000000-0005-0000-0000-0000B5090000}"/>
    <cellStyle name="Normal 55" xfId="2486" xr:uid="{00000000-0005-0000-0000-0000B6090000}"/>
    <cellStyle name="Normal 55 2" xfId="2487" xr:uid="{00000000-0005-0000-0000-0000B7090000}"/>
    <cellStyle name="Normal 55 3" xfId="2488" xr:uid="{00000000-0005-0000-0000-0000B8090000}"/>
    <cellStyle name="Normal 56" xfId="2489" xr:uid="{00000000-0005-0000-0000-0000B9090000}"/>
    <cellStyle name="Normal 56 2" xfId="2490" xr:uid="{00000000-0005-0000-0000-0000BA090000}"/>
    <cellStyle name="Normal 56 2 2" xfId="4522" xr:uid="{FBB01EB6-6743-48C6-B743-59F1D8158ACF}"/>
    <cellStyle name="Normal 57" xfId="2491" xr:uid="{00000000-0005-0000-0000-0000BB090000}"/>
    <cellStyle name="Normal 57 2" xfId="2492" xr:uid="{00000000-0005-0000-0000-0000BC090000}"/>
    <cellStyle name="Normal 58" xfId="2493" xr:uid="{00000000-0005-0000-0000-0000BD090000}"/>
    <cellStyle name="Normal 58 2" xfId="2494" xr:uid="{00000000-0005-0000-0000-0000BE090000}"/>
    <cellStyle name="Normal 58 2 2" xfId="4523" xr:uid="{61BD11D1-C2B1-43B4-8931-5E5B8741375F}"/>
    <cellStyle name="Normal 59" xfId="2495" xr:uid="{00000000-0005-0000-0000-0000BF090000}"/>
    <cellStyle name="Normal 59 2" xfId="2496" xr:uid="{00000000-0005-0000-0000-0000C0090000}"/>
    <cellStyle name="Normal 6" xfId="2497" xr:uid="{00000000-0005-0000-0000-0000C1090000}"/>
    <cellStyle name="Normal 6 2" xfId="2498" xr:uid="{00000000-0005-0000-0000-0000C2090000}"/>
    <cellStyle name="Normal 6 2 2" xfId="2499" xr:uid="{00000000-0005-0000-0000-0000C3090000}"/>
    <cellStyle name="Normal 6 2 3" xfId="2500" xr:uid="{00000000-0005-0000-0000-0000C4090000}"/>
    <cellStyle name="Normal 6 2 4" xfId="2501" xr:uid="{00000000-0005-0000-0000-0000C5090000}"/>
    <cellStyle name="Normal 6 2 4 2" xfId="4524" xr:uid="{6408D898-E26D-4B38-93F1-3552E7A3CF37}"/>
    <cellStyle name="Normal 6 3" xfId="2502" xr:uid="{00000000-0005-0000-0000-0000C6090000}"/>
    <cellStyle name="Normal 6 3 2" xfId="2503" xr:uid="{00000000-0005-0000-0000-0000C7090000}"/>
    <cellStyle name="Normal 6 3 3" xfId="2504" xr:uid="{00000000-0005-0000-0000-0000C8090000}"/>
    <cellStyle name="Normal 6 3 3 2" xfId="4525" xr:uid="{21422277-7C7B-4955-B37E-07C90E6CB294}"/>
    <cellStyle name="Normal 6 4" xfId="2505" xr:uid="{00000000-0005-0000-0000-0000C9090000}"/>
    <cellStyle name="Normal 6 5" xfId="2506" xr:uid="{00000000-0005-0000-0000-0000CA090000}"/>
    <cellStyle name="Normal 6 6" xfId="2507" xr:uid="{00000000-0005-0000-0000-0000CB090000}"/>
    <cellStyle name="Normal 6 7" xfId="2508" xr:uid="{00000000-0005-0000-0000-0000CC090000}"/>
    <cellStyle name="Normal 6 7 2" xfId="4526" xr:uid="{1D59D0E5-20BD-4C6A-A0F4-1438E668A14E}"/>
    <cellStyle name="Normal 60" xfId="2509" xr:uid="{00000000-0005-0000-0000-0000CD090000}"/>
    <cellStyle name="Normal 60 2" xfId="2510" xr:uid="{00000000-0005-0000-0000-0000CE090000}"/>
    <cellStyle name="Normal 60 2 2" xfId="2511" xr:uid="{00000000-0005-0000-0000-0000CF090000}"/>
    <cellStyle name="Normal 60 2 3" xfId="4528" xr:uid="{03FE1DD6-BEB7-4205-B738-DD09DB1AF2D6}"/>
    <cellStyle name="Normal 60 3" xfId="2512" xr:uid="{00000000-0005-0000-0000-0000D0090000}"/>
    <cellStyle name="Normal 60 4" xfId="4527" xr:uid="{DA8EA3C0-893F-4DD2-BFD5-9EE030092F89}"/>
    <cellStyle name="Normal 61" xfId="2513" xr:uid="{00000000-0005-0000-0000-0000D1090000}"/>
    <cellStyle name="Normal 61 2" xfId="2514" xr:uid="{00000000-0005-0000-0000-0000D2090000}"/>
    <cellStyle name="Normal 61 2 2" xfId="4529" xr:uid="{159ABD2A-AADA-4D5B-97D6-D441B5281DEA}"/>
    <cellStyle name="Normal 61 3" xfId="2515" xr:uid="{00000000-0005-0000-0000-0000D3090000}"/>
    <cellStyle name="Normal 61 3 2" xfId="4530" xr:uid="{9FB1D3AF-EBDD-426C-8363-73D55C97C7E9}"/>
    <cellStyle name="Normal 62" xfId="2516" xr:uid="{00000000-0005-0000-0000-0000D4090000}"/>
    <cellStyle name="Normal 62 2" xfId="2517" xr:uid="{00000000-0005-0000-0000-0000D5090000}"/>
    <cellStyle name="Normal 62 2 2" xfId="4532" xr:uid="{64514D65-63C2-44A5-8892-C9BF82729B68}"/>
    <cellStyle name="Normal 62 3" xfId="2518" xr:uid="{00000000-0005-0000-0000-0000D6090000}"/>
    <cellStyle name="Normal 62 3 2" xfId="4533" xr:uid="{9A43E82E-22BA-4E3E-8786-BDA51688EBA7}"/>
    <cellStyle name="Normal 62 4" xfId="4531" xr:uid="{FD713786-500A-4921-944E-4827B756812A}"/>
    <cellStyle name="Normal 63" xfId="2519" xr:uid="{00000000-0005-0000-0000-0000D7090000}"/>
    <cellStyle name="Normal 63 2" xfId="2520" xr:uid="{00000000-0005-0000-0000-0000D8090000}"/>
    <cellStyle name="Normal 63 2 2" xfId="4534" xr:uid="{7063FCF2-1CDC-4F7F-8A66-17CEC685596D}"/>
    <cellStyle name="Normal 63 3" xfId="2521" xr:uid="{00000000-0005-0000-0000-0000D9090000}"/>
    <cellStyle name="Normal 63 3 2" xfId="4535" xr:uid="{8CD5DC0C-46E7-4367-9006-F5F9F7B08971}"/>
    <cellStyle name="Normal 63 4" xfId="2522" xr:uid="{00000000-0005-0000-0000-0000DA090000}"/>
    <cellStyle name="Normal 63 4 2" xfId="4536" xr:uid="{49FDB573-2A30-40D6-B4F2-0D06D145FC05}"/>
    <cellStyle name="Normal 64" xfId="2523" xr:uid="{00000000-0005-0000-0000-0000DB090000}"/>
    <cellStyle name="Normal 64 2" xfId="2524" xr:uid="{00000000-0005-0000-0000-0000DC090000}"/>
    <cellStyle name="Normal 64 2 2" xfId="4538" xr:uid="{486D088E-236F-4904-A940-05B0479FC0D5}"/>
    <cellStyle name="Normal 64 3" xfId="2525" xr:uid="{00000000-0005-0000-0000-0000DD090000}"/>
    <cellStyle name="Normal 64 4" xfId="4537" xr:uid="{1ED14CC5-DEB7-4EA1-B596-9894986DDA79}"/>
    <cellStyle name="Normal 65" xfId="2526" xr:uid="{00000000-0005-0000-0000-0000DE090000}"/>
    <cellStyle name="Normal 65 2" xfId="2527" xr:uid="{00000000-0005-0000-0000-0000DF090000}"/>
    <cellStyle name="Normal 65 2 2" xfId="4540" xr:uid="{3594C101-514A-49FA-860D-BD06212E41E0}"/>
    <cellStyle name="Normal 65 3" xfId="2528" xr:uid="{00000000-0005-0000-0000-0000E0090000}"/>
    <cellStyle name="Normal 65 4" xfId="4539" xr:uid="{85DFC6C4-F439-4DA0-A27B-538B7FFFDFDF}"/>
    <cellStyle name="Normal 66" xfId="2529" xr:uid="{00000000-0005-0000-0000-0000E1090000}"/>
    <cellStyle name="Normal 66 2" xfId="2530" xr:uid="{00000000-0005-0000-0000-0000E2090000}"/>
    <cellStyle name="Normal 66 2 2" xfId="4542" xr:uid="{213254E3-A75F-4CF5-8AC6-197DEDBC3D2F}"/>
    <cellStyle name="Normal 66 3" xfId="2531" xr:uid="{00000000-0005-0000-0000-0000E3090000}"/>
    <cellStyle name="Normal 66 4" xfId="4541" xr:uid="{A81E4254-9CCA-4501-AEFE-3CB4A0E82CAB}"/>
    <cellStyle name="Normal 67" xfId="2532" xr:uid="{00000000-0005-0000-0000-0000E4090000}"/>
    <cellStyle name="Normal 67 2" xfId="2533" xr:uid="{00000000-0005-0000-0000-0000E5090000}"/>
    <cellStyle name="Normal 67 2 2" xfId="4544" xr:uid="{4AE5C636-42BC-4461-93CD-1E88AA73DAAD}"/>
    <cellStyle name="Normal 67 3" xfId="2534" xr:uid="{00000000-0005-0000-0000-0000E6090000}"/>
    <cellStyle name="Normal 67 4" xfId="4543" xr:uid="{F3EDB1E9-142F-428B-97FD-C0E459947FC9}"/>
    <cellStyle name="Normal 68" xfId="2535" xr:uid="{00000000-0005-0000-0000-0000E7090000}"/>
    <cellStyle name="Normal 69" xfId="2536" xr:uid="{00000000-0005-0000-0000-0000E8090000}"/>
    <cellStyle name="Normal 69 2" xfId="2537" xr:uid="{00000000-0005-0000-0000-0000E9090000}"/>
    <cellStyle name="Normal 7" xfId="2538" xr:uid="{00000000-0005-0000-0000-0000EA090000}"/>
    <cellStyle name="Normal 7 2" xfId="2539" xr:uid="{00000000-0005-0000-0000-0000EB090000}"/>
    <cellStyle name="Normal 7 2 2" xfId="2540" xr:uid="{00000000-0005-0000-0000-0000EC090000}"/>
    <cellStyle name="Normal 7 3" xfId="2541" xr:uid="{00000000-0005-0000-0000-0000ED090000}"/>
    <cellStyle name="Normal 7 3 2" xfId="2542" xr:uid="{00000000-0005-0000-0000-0000EE090000}"/>
    <cellStyle name="Normal 7 3 2 2" xfId="4545" xr:uid="{572B3056-E462-488A-9DCD-CB7D5D4E7133}"/>
    <cellStyle name="Normal 7 3 3" xfId="2543" xr:uid="{00000000-0005-0000-0000-0000EF090000}"/>
    <cellStyle name="Normal 7 3 3 2" xfId="4546" xr:uid="{E74FEAC8-4515-4BC7-9DBD-1C2FBE27FB6D}"/>
    <cellStyle name="Normal 7 4" xfId="2544" xr:uid="{00000000-0005-0000-0000-0000F0090000}"/>
    <cellStyle name="Normal 7 4 2" xfId="2545" xr:uid="{00000000-0005-0000-0000-0000F1090000}"/>
    <cellStyle name="Normal 7 4 2 2" xfId="4547" xr:uid="{45750EF1-5708-49A3-8318-F9FD252CE2EC}"/>
    <cellStyle name="Normal 7 5" xfId="2546" xr:uid="{00000000-0005-0000-0000-0000F2090000}"/>
    <cellStyle name="Normal 7 6" xfId="2547" xr:uid="{00000000-0005-0000-0000-0000F3090000}"/>
    <cellStyle name="Normal 7 7" xfId="2548" xr:uid="{00000000-0005-0000-0000-0000F4090000}"/>
    <cellStyle name="Normal 7 7 2" xfId="4548" xr:uid="{1E3D489F-B593-40FF-AAB5-A021A7B3B217}"/>
    <cellStyle name="Normal 7 8" xfId="2549" xr:uid="{00000000-0005-0000-0000-0000F5090000}"/>
    <cellStyle name="Normal 70" xfId="2550" xr:uid="{00000000-0005-0000-0000-0000F6090000}"/>
    <cellStyle name="Normal 70 2" xfId="2551" xr:uid="{00000000-0005-0000-0000-0000F7090000}"/>
    <cellStyle name="Normal 70 2 2" xfId="4550" xr:uid="{DD7F0B54-FA27-4F69-959D-027DAC15BACF}"/>
    <cellStyle name="Normal 70 3" xfId="2552" xr:uid="{00000000-0005-0000-0000-0000F8090000}"/>
    <cellStyle name="Normal 70 4" xfId="4549" xr:uid="{3D0D7E09-986C-4DEC-ACC6-D2836BC7BF17}"/>
    <cellStyle name="Normal 71" xfId="2553" xr:uid="{00000000-0005-0000-0000-0000F9090000}"/>
    <cellStyle name="Normal 71 2" xfId="2554" xr:uid="{00000000-0005-0000-0000-0000FA090000}"/>
    <cellStyle name="Normal 72" xfId="2555" xr:uid="{00000000-0005-0000-0000-0000FB090000}"/>
    <cellStyle name="Normal 72 2" xfId="2556" xr:uid="{00000000-0005-0000-0000-0000FC090000}"/>
    <cellStyle name="Normal 73" xfId="2557" xr:uid="{00000000-0005-0000-0000-0000FD090000}"/>
    <cellStyle name="Normal 73 2" xfId="2558" xr:uid="{00000000-0005-0000-0000-0000FE090000}"/>
    <cellStyle name="Normal 74" xfId="2559" xr:uid="{00000000-0005-0000-0000-0000FF090000}"/>
    <cellStyle name="Normal 74 2" xfId="2560" xr:uid="{00000000-0005-0000-0000-0000000A0000}"/>
    <cellStyle name="Normal 74 2 2" xfId="4552" xr:uid="{47C8755A-7990-491E-9CBE-5BB2EE4FA235}"/>
    <cellStyle name="Normal 74 3" xfId="2561" xr:uid="{00000000-0005-0000-0000-0000010A0000}"/>
    <cellStyle name="Normal 74 4" xfId="4551" xr:uid="{91811442-69C8-4F56-BA3C-F75A3EC4AED4}"/>
    <cellStyle name="Normal 75" xfId="2562" xr:uid="{00000000-0005-0000-0000-0000020A0000}"/>
    <cellStyle name="Normal 75 2" xfId="2563" xr:uid="{00000000-0005-0000-0000-0000030A0000}"/>
    <cellStyle name="Normal 75 2 2" xfId="4554" xr:uid="{1A813C3A-0FB6-40F1-A33F-F3D79BE49A4C}"/>
    <cellStyle name="Normal 75 3" xfId="2564" xr:uid="{00000000-0005-0000-0000-0000040A0000}"/>
    <cellStyle name="Normal 75 4" xfId="4553" xr:uid="{2908866F-69C3-4BBD-9ACE-C1DFDF322CAE}"/>
    <cellStyle name="Normal 76" xfId="2565" xr:uid="{00000000-0005-0000-0000-0000050A0000}"/>
    <cellStyle name="Normal 76 2" xfId="2566" xr:uid="{00000000-0005-0000-0000-0000060A0000}"/>
    <cellStyle name="Normal 76 2 2" xfId="4556" xr:uid="{E1561AB6-B238-4BDF-BDE1-24F2AEB2F32A}"/>
    <cellStyle name="Normal 76 3" xfId="2567" xr:uid="{00000000-0005-0000-0000-0000070A0000}"/>
    <cellStyle name="Normal 76 4" xfId="4555" xr:uid="{8676C1B1-EC9F-44B5-BCC7-B3E8952427BA}"/>
    <cellStyle name="Normal 77" xfId="2568" xr:uid="{00000000-0005-0000-0000-0000080A0000}"/>
    <cellStyle name="Normal 77 2" xfId="2569" xr:uid="{00000000-0005-0000-0000-0000090A0000}"/>
    <cellStyle name="Normal 78" xfId="2570" xr:uid="{00000000-0005-0000-0000-00000A0A0000}"/>
    <cellStyle name="Normal 78 2" xfId="2571" xr:uid="{00000000-0005-0000-0000-00000B0A0000}"/>
    <cellStyle name="Normal 79" xfId="2572" xr:uid="{00000000-0005-0000-0000-00000C0A0000}"/>
    <cellStyle name="Normal 79 2" xfId="2573" xr:uid="{00000000-0005-0000-0000-00000D0A0000}"/>
    <cellStyle name="Normal 8" xfId="2574" xr:uid="{00000000-0005-0000-0000-00000E0A0000}"/>
    <cellStyle name="Normal 8 10" xfId="2575" xr:uid="{00000000-0005-0000-0000-00000F0A0000}"/>
    <cellStyle name="Normal 8 2" xfId="2576" xr:uid="{00000000-0005-0000-0000-0000100A0000}"/>
    <cellStyle name="Normal 8 2 2" xfId="2577" xr:uid="{00000000-0005-0000-0000-0000110A0000}"/>
    <cellStyle name="Normal 8 2 2 2" xfId="2578" xr:uid="{00000000-0005-0000-0000-0000120A0000}"/>
    <cellStyle name="Normal 8 2 2 2 2" xfId="2579" xr:uid="{00000000-0005-0000-0000-0000130A0000}"/>
    <cellStyle name="Normal 8 2 2 2 2 2" xfId="4560" xr:uid="{8BE220EA-9509-4352-BF63-71F9D355263D}"/>
    <cellStyle name="Normal 8 2 2 2 3" xfId="4559" xr:uid="{0F38569D-6D54-4887-9F25-8575FB35FA95}"/>
    <cellStyle name="Normal 8 2 2 3" xfId="2580" xr:uid="{00000000-0005-0000-0000-0000140A0000}"/>
    <cellStyle name="Normal 8 2 2 3 2" xfId="4561" xr:uid="{3A2C1AC9-CC8D-4836-978F-922BC8AAFD67}"/>
    <cellStyle name="Normal 8 2 2 4" xfId="2581" xr:uid="{00000000-0005-0000-0000-0000150A0000}"/>
    <cellStyle name="Normal 8 2 2 4 2" xfId="4562" xr:uid="{F7F074AC-451F-4E48-8574-F64F52370E5B}"/>
    <cellStyle name="Normal 8 2 2 5" xfId="4558" xr:uid="{C56BFD69-11E5-4B32-BB8A-9CEB3EF6CA72}"/>
    <cellStyle name="Normal 8 2 3" xfId="2582" xr:uid="{00000000-0005-0000-0000-0000160A0000}"/>
    <cellStyle name="Normal 8 2 3 2" xfId="2583" xr:uid="{00000000-0005-0000-0000-0000170A0000}"/>
    <cellStyle name="Normal 8 2 3 2 2" xfId="4564" xr:uid="{555F8EBD-C08A-4BA7-8964-4E3971E03656}"/>
    <cellStyle name="Normal 8 2 3 3" xfId="4563" xr:uid="{B3EFEBE9-58E1-4941-BD8D-2553933E32F9}"/>
    <cellStyle name="Normal 8 2 4" xfId="2584" xr:uid="{00000000-0005-0000-0000-0000180A0000}"/>
    <cellStyle name="Normal 8 2 4 2" xfId="2585" xr:uid="{00000000-0005-0000-0000-0000190A0000}"/>
    <cellStyle name="Normal 8 2 4 2 2" xfId="4566" xr:uid="{56392A30-F358-4B6A-A907-909D35B3B9A4}"/>
    <cellStyle name="Normal 8 2 4 3" xfId="4565" xr:uid="{404878D7-A37E-4C51-AF7A-4A82880707C1}"/>
    <cellStyle name="Normal 8 2 5" xfId="2586" xr:uid="{00000000-0005-0000-0000-00001A0A0000}"/>
    <cellStyle name="Normal 8 2 5 2" xfId="4567" xr:uid="{241E8832-63B9-429E-B2F2-4D9A648A3816}"/>
    <cellStyle name="Normal 8 2 6" xfId="2587" xr:uid="{00000000-0005-0000-0000-00001B0A0000}"/>
    <cellStyle name="Normal 8 2 6 2" xfId="4568" xr:uid="{156C9FA8-71E6-4A89-ADBA-EE9B75186B46}"/>
    <cellStyle name="Normal 8 2 7" xfId="4557" xr:uid="{B7FB3264-D876-470C-9C0B-61AE9A33FB6F}"/>
    <cellStyle name="Normal 8 3" xfId="2588" xr:uid="{00000000-0005-0000-0000-00001C0A0000}"/>
    <cellStyle name="Normal 8 3 2" xfId="2589" xr:uid="{00000000-0005-0000-0000-00001D0A0000}"/>
    <cellStyle name="Normal 8 3 2 2" xfId="2590" xr:uid="{00000000-0005-0000-0000-00001E0A0000}"/>
    <cellStyle name="Normal 8 3 2 2 2" xfId="4571" xr:uid="{62E1390D-935F-4B1E-990A-9E58F9E7578C}"/>
    <cellStyle name="Normal 8 3 2 3" xfId="4570" xr:uid="{8CAD812E-439E-4799-B2D6-878E0B1CA4D1}"/>
    <cellStyle name="Normal 8 3 3" xfId="2591" xr:uid="{00000000-0005-0000-0000-00001F0A0000}"/>
    <cellStyle name="Normal 8 3 4" xfId="2592" xr:uid="{00000000-0005-0000-0000-0000200A0000}"/>
    <cellStyle name="Normal 8 3 4 2" xfId="4572" xr:uid="{EAFD915E-C11C-416F-BFA1-EB19BD7C80DE}"/>
    <cellStyle name="Normal 8 3 5" xfId="2593" xr:uid="{00000000-0005-0000-0000-0000210A0000}"/>
    <cellStyle name="Normal 8 3 5 2" xfId="4573" xr:uid="{55F24EA3-34BD-48C5-88E6-8E8E4287B972}"/>
    <cellStyle name="Normal 8 3 6" xfId="4569" xr:uid="{A2AF9584-5241-4A1C-8DCD-7BD998F16056}"/>
    <cellStyle name="Normal 8 4" xfId="2594" xr:uid="{00000000-0005-0000-0000-0000220A0000}"/>
    <cellStyle name="Normal 8 5" xfId="2595" xr:uid="{00000000-0005-0000-0000-0000230A0000}"/>
    <cellStyle name="Normal 8 5 2" xfId="2596" xr:uid="{00000000-0005-0000-0000-0000240A0000}"/>
    <cellStyle name="Normal 8 5 2 2" xfId="4575" xr:uid="{CC5CF59E-B9EE-4F4F-853A-83E90CB09DB3}"/>
    <cellStyle name="Normal 8 5 3" xfId="4574" xr:uid="{848908B5-62CF-4982-BB23-32CADABF9F04}"/>
    <cellStyle name="Normal 8 6" xfId="2597" xr:uid="{00000000-0005-0000-0000-0000250A0000}"/>
    <cellStyle name="Normal 8 6 2" xfId="2598" xr:uid="{00000000-0005-0000-0000-0000260A0000}"/>
    <cellStyle name="Normal 8 6 2 2" xfId="4577" xr:uid="{DE2470C0-CBED-42AD-ABBA-F7753C66EF54}"/>
    <cellStyle name="Normal 8 6 3" xfId="4576" xr:uid="{EC726BAA-FD2C-4CC0-9FCF-8799E6FFC1AA}"/>
    <cellStyle name="Normal 8 7" xfId="2599" xr:uid="{00000000-0005-0000-0000-0000270A0000}"/>
    <cellStyle name="Normal 8 8" xfId="2600" xr:uid="{00000000-0005-0000-0000-0000280A0000}"/>
    <cellStyle name="Normal 8 8 2" xfId="4578" xr:uid="{2F035A98-701F-4EED-A6EC-BF962D0B68F9}"/>
    <cellStyle name="Normal 8 9" xfId="2601" xr:uid="{00000000-0005-0000-0000-0000290A0000}"/>
    <cellStyle name="Normal 80" xfId="2602" xr:uid="{00000000-0005-0000-0000-00002A0A0000}"/>
    <cellStyle name="Normal 80 2" xfId="2603" xr:uid="{00000000-0005-0000-0000-00002B0A0000}"/>
    <cellStyle name="Normal 80 2 2" xfId="4580" xr:uid="{41CD336C-6AAC-4633-B6DA-EF04E6F25DF8}"/>
    <cellStyle name="Normal 80 3" xfId="2604" xr:uid="{00000000-0005-0000-0000-00002C0A0000}"/>
    <cellStyle name="Normal 80 4" xfId="4579" xr:uid="{049C412C-0E55-4A08-B890-90C8253E5326}"/>
    <cellStyle name="Normal 81" xfId="2605" xr:uid="{00000000-0005-0000-0000-00002D0A0000}"/>
    <cellStyle name="Normal 81 2" xfId="2606" xr:uid="{00000000-0005-0000-0000-00002E0A0000}"/>
    <cellStyle name="Normal 81 3" xfId="2607" xr:uid="{00000000-0005-0000-0000-00002F0A0000}"/>
    <cellStyle name="Normal 82" xfId="2608" xr:uid="{00000000-0005-0000-0000-0000300A0000}"/>
    <cellStyle name="Normal 82 2" xfId="2609" xr:uid="{00000000-0005-0000-0000-0000310A0000}"/>
    <cellStyle name="Normal 83" xfId="2610" xr:uid="{00000000-0005-0000-0000-0000320A0000}"/>
    <cellStyle name="Normal 83 2" xfId="2611" xr:uid="{00000000-0005-0000-0000-0000330A0000}"/>
    <cellStyle name="Normal 83 3" xfId="2612" xr:uid="{00000000-0005-0000-0000-0000340A0000}"/>
    <cellStyle name="Normal 84" xfId="2613" xr:uid="{00000000-0005-0000-0000-0000350A0000}"/>
    <cellStyle name="Normal 84 2" xfId="2614" xr:uid="{00000000-0005-0000-0000-0000360A0000}"/>
    <cellStyle name="Normal 85" xfId="2615" xr:uid="{00000000-0005-0000-0000-0000370A0000}"/>
    <cellStyle name="Normal 85 2" xfId="2616" xr:uid="{00000000-0005-0000-0000-0000380A0000}"/>
    <cellStyle name="Normal 86" xfId="2617" xr:uid="{00000000-0005-0000-0000-0000390A0000}"/>
    <cellStyle name="Normal 86 2" xfId="2618" xr:uid="{00000000-0005-0000-0000-00003A0A0000}"/>
    <cellStyle name="Normal 87" xfId="2619" xr:uid="{00000000-0005-0000-0000-00003B0A0000}"/>
    <cellStyle name="Normal 87 2" xfId="2620" xr:uid="{00000000-0005-0000-0000-00003C0A0000}"/>
    <cellStyle name="Normal 88" xfId="2621" xr:uid="{00000000-0005-0000-0000-00003D0A0000}"/>
    <cellStyle name="Normal 88 2" xfId="2622" xr:uid="{00000000-0005-0000-0000-00003E0A0000}"/>
    <cellStyle name="Normal 88 3" xfId="2623" xr:uid="{00000000-0005-0000-0000-00003F0A0000}"/>
    <cellStyle name="Normal 89" xfId="2624" xr:uid="{00000000-0005-0000-0000-0000400A0000}"/>
    <cellStyle name="Normal 89 2" xfId="2625" xr:uid="{00000000-0005-0000-0000-0000410A0000}"/>
    <cellStyle name="Normal 89 2 2" xfId="4581" xr:uid="{7B222BF3-ECEB-4514-AA78-3FD207CE20E4}"/>
    <cellStyle name="Normal 9" xfId="2626" xr:uid="{00000000-0005-0000-0000-0000420A0000}"/>
    <cellStyle name="Normal 9 2" xfId="2627" xr:uid="{00000000-0005-0000-0000-0000430A0000}"/>
    <cellStyle name="Normal 9 2 2" xfId="2628" xr:uid="{00000000-0005-0000-0000-0000440A0000}"/>
    <cellStyle name="Normal 9 2 2 2" xfId="2629" xr:uid="{00000000-0005-0000-0000-0000450A0000}"/>
    <cellStyle name="Normal 9 2 2 2 2" xfId="4583" xr:uid="{D9189618-6242-44B8-BA6C-13A080913E3D}"/>
    <cellStyle name="Normal 9 2 2 3" xfId="4582" xr:uid="{EE942B2E-6414-43C0-946B-B763FAF53791}"/>
    <cellStyle name="Normal 9 2 3" xfId="2630" xr:uid="{00000000-0005-0000-0000-0000460A0000}"/>
    <cellStyle name="Normal 9 3" xfId="2631" xr:uid="{00000000-0005-0000-0000-0000470A0000}"/>
    <cellStyle name="Normal 9 3 2" xfId="2632" xr:uid="{00000000-0005-0000-0000-0000480A0000}"/>
    <cellStyle name="Normal 9 4" xfId="2633" xr:uid="{00000000-0005-0000-0000-0000490A0000}"/>
    <cellStyle name="Normal 9 5" xfId="2634" xr:uid="{00000000-0005-0000-0000-00004A0A0000}"/>
    <cellStyle name="Normal 9 6" xfId="2635" xr:uid="{00000000-0005-0000-0000-00004B0A0000}"/>
    <cellStyle name="Normal 90" xfId="2636" xr:uid="{00000000-0005-0000-0000-00004C0A0000}"/>
    <cellStyle name="Normal 90 2" xfId="2637" xr:uid="{00000000-0005-0000-0000-00004D0A0000}"/>
    <cellStyle name="Normal 90 2 2" xfId="4584" xr:uid="{D4706BE0-9B08-4F0B-9158-810091FB4D82}"/>
    <cellStyle name="Normal 91" xfId="2638" xr:uid="{00000000-0005-0000-0000-00004E0A0000}"/>
    <cellStyle name="Normal 91 2" xfId="2639" xr:uid="{00000000-0005-0000-0000-00004F0A0000}"/>
    <cellStyle name="Normal 91 2 2" xfId="4585" xr:uid="{4B804BCE-1154-4B8E-9904-F1B81CD384D1}"/>
    <cellStyle name="Normal 92" xfId="2640" xr:uid="{00000000-0005-0000-0000-0000500A0000}"/>
    <cellStyle name="Normal 92 2" xfId="2641" xr:uid="{00000000-0005-0000-0000-0000510A0000}"/>
    <cellStyle name="Normal 93" xfId="2642" xr:uid="{00000000-0005-0000-0000-0000520A0000}"/>
    <cellStyle name="Normal 93 2" xfId="2643" xr:uid="{00000000-0005-0000-0000-0000530A0000}"/>
    <cellStyle name="Normal 94" xfId="2644" xr:uid="{00000000-0005-0000-0000-0000540A0000}"/>
    <cellStyle name="Normal 94 2" xfId="2645" xr:uid="{00000000-0005-0000-0000-0000550A0000}"/>
    <cellStyle name="Normal 95" xfId="2646" xr:uid="{00000000-0005-0000-0000-0000560A0000}"/>
    <cellStyle name="Normal 95 2" xfId="2647" xr:uid="{00000000-0005-0000-0000-0000570A0000}"/>
    <cellStyle name="Normal 96" xfId="2648" xr:uid="{00000000-0005-0000-0000-0000580A0000}"/>
    <cellStyle name="Normal 96 2" xfId="2649" xr:uid="{00000000-0005-0000-0000-0000590A0000}"/>
    <cellStyle name="Normal 97" xfId="2650" xr:uid="{00000000-0005-0000-0000-00005A0A0000}"/>
    <cellStyle name="Normal 98" xfId="2651" xr:uid="{00000000-0005-0000-0000-00005B0A0000}"/>
    <cellStyle name="Normal 99" xfId="2652" xr:uid="{00000000-0005-0000-0000-00005C0A0000}"/>
    <cellStyle name="Normal_Note-Thai_Q1-2002" xfId="2653" xr:uid="{00000000-0005-0000-0000-00005D0A0000}"/>
    <cellStyle name="Normal_TWC45Q3" xfId="2654" xr:uid="{00000000-0005-0000-0000-00005E0A0000}"/>
    <cellStyle name="Normal0" xfId="2655" xr:uid="{00000000-0005-0000-0000-00005F0A0000}"/>
    <cellStyle name="Normale_sc_azione" xfId="2656" xr:uid="{00000000-0005-0000-0000-0000600A0000}"/>
    <cellStyle name="Normalny_Arkusz1" xfId="2657" xr:uid="{00000000-0005-0000-0000-0000610A0000}"/>
    <cellStyle name="Note 2" xfId="2658" xr:uid="{00000000-0005-0000-0000-0000620A0000}"/>
    <cellStyle name="Note 2 2" xfId="2659" xr:uid="{00000000-0005-0000-0000-0000630A0000}"/>
    <cellStyle name="Note 2 2 2" xfId="2660" xr:uid="{00000000-0005-0000-0000-0000640A0000}"/>
    <cellStyle name="Note 2 2 3" xfId="2661" xr:uid="{00000000-0005-0000-0000-0000650A0000}"/>
    <cellStyle name="Note 2 2 3 2" xfId="2662" xr:uid="{00000000-0005-0000-0000-0000660A0000}"/>
    <cellStyle name="Note 2 3" xfId="2663" xr:uid="{00000000-0005-0000-0000-0000670A0000}"/>
    <cellStyle name="Note 2 4" xfId="2664" xr:uid="{00000000-0005-0000-0000-0000680A0000}"/>
    <cellStyle name="Note 2 5" xfId="2665" xr:uid="{00000000-0005-0000-0000-0000690A0000}"/>
    <cellStyle name="Note 2 5 2" xfId="2666" xr:uid="{00000000-0005-0000-0000-00006A0A0000}"/>
    <cellStyle name="Note 3" xfId="2667" xr:uid="{00000000-0005-0000-0000-00006B0A0000}"/>
    <cellStyle name="Note 3 2" xfId="2668" xr:uid="{00000000-0005-0000-0000-00006C0A0000}"/>
    <cellStyle name="Note 3 3" xfId="2669" xr:uid="{00000000-0005-0000-0000-00006D0A0000}"/>
    <cellStyle name="Note 4" xfId="2670" xr:uid="{00000000-0005-0000-0000-00006E0A0000}"/>
    <cellStyle name="Note 4 2" xfId="2671" xr:uid="{00000000-0005-0000-0000-00006F0A0000}"/>
    <cellStyle name="Note 5" xfId="2672" xr:uid="{00000000-0005-0000-0000-0000700A0000}"/>
    <cellStyle name="Note 6" xfId="2673" xr:uid="{00000000-0005-0000-0000-0000710A0000}"/>
    <cellStyle name="Nrmal_4018fin_pldt" xfId="2674" xr:uid="{00000000-0005-0000-0000-0000720A0000}"/>
    <cellStyle name="oft Excel]_x000d__x000a_Comment=The open=/f lines load custom functions into the Paste Function list._x000d__x000a_Maximized=3_x000d__x000a_Basics=1_x000d__x000a_A" xfId="2675" xr:uid="{00000000-0005-0000-0000-0000730A0000}"/>
    <cellStyle name="Output 2" xfId="2676" xr:uid="{00000000-0005-0000-0000-0000740A0000}"/>
    <cellStyle name="Output 2 2" xfId="2677" xr:uid="{00000000-0005-0000-0000-0000750A0000}"/>
    <cellStyle name="Output 2 2 2" xfId="2678" xr:uid="{00000000-0005-0000-0000-0000760A0000}"/>
    <cellStyle name="Output 2 3" xfId="2679" xr:uid="{00000000-0005-0000-0000-0000770A0000}"/>
    <cellStyle name="Output 2 4" xfId="2680" xr:uid="{00000000-0005-0000-0000-0000780A0000}"/>
    <cellStyle name="Output 3" xfId="2681" xr:uid="{00000000-0005-0000-0000-0000790A0000}"/>
    <cellStyle name="Output 3 2" xfId="2682" xr:uid="{00000000-0005-0000-0000-00007A0A0000}"/>
    <cellStyle name="Output 4" xfId="2683" xr:uid="{00000000-0005-0000-0000-00007B0A0000}"/>
    <cellStyle name="Output 5" xfId="2684" xr:uid="{00000000-0005-0000-0000-00007C0A0000}"/>
    <cellStyle name="Output Amounts" xfId="2685" xr:uid="{00000000-0005-0000-0000-00007D0A0000}"/>
    <cellStyle name="Output Column Headings" xfId="2686" xr:uid="{00000000-0005-0000-0000-00007E0A0000}"/>
    <cellStyle name="Output Line Items" xfId="2687" xr:uid="{00000000-0005-0000-0000-00007F0A0000}"/>
    <cellStyle name="OUTPUT REPORT HEADING" xfId="2688" xr:uid="{00000000-0005-0000-0000-0000800A0000}"/>
    <cellStyle name="OUTPUT REPORT TITLE" xfId="2689" xr:uid="{00000000-0005-0000-0000-0000810A0000}"/>
    <cellStyle name="PageSubTitle" xfId="2690" xr:uid="{00000000-0005-0000-0000-0000820A0000}"/>
    <cellStyle name="PageTitle" xfId="2691" xr:uid="{00000000-0005-0000-0000-0000830A0000}"/>
    <cellStyle name="Pattern" xfId="2692" xr:uid="{00000000-0005-0000-0000-0000840A0000}"/>
    <cellStyle name="Pattern 2" xfId="4586" xr:uid="{D2AAE092-EC12-4189-B1CF-0CA04502F3C7}"/>
    <cellStyle name="PctLine" xfId="2693" xr:uid="{00000000-0005-0000-0000-0000850A0000}"/>
    <cellStyle name="per.style" xfId="2694" xr:uid="{00000000-0005-0000-0000-0000860A0000}"/>
    <cellStyle name="Percent" xfId="2695" builtinId="5"/>
    <cellStyle name="Percent (0)" xfId="2696" xr:uid="{00000000-0005-0000-0000-0000880A0000}"/>
    <cellStyle name="Percent [0]" xfId="2697" xr:uid="{00000000-0005-0000-0000-0000890A0000}"/>
    <cellStyle name="Percent [00]" xfId="2698" xr:uid="{00000000-0005-0000-0000-00008A0A0000}"/>
    <cellStyle name="Percent [2]" xfId="2699" xr:uid="{00000000-0005-0000-0000-00008B0A0000}"/>
    <cellStyle name="Percent [2] 2" xfId="2700" xr:uid="{00000000-0005-0000-0000-00008C0A0000}"/>
    <cellStyle name="Percent [2] 2 2" xfId="2701" xr:uid="{00000000-0005-0000-0000-00008D0A0000}"/>
    <cellStyle name="Percent 10" xfId="2702" xr:uid="{00000000-0005-0000-0000-00008E0A0000}"/>
    <cellStyle name="Percent 10 2" xfId="2703" xr:uid="{00000000-0005-0000-0000-00008F0A0000}"/>
    <cellStyle name="Percent 10 2 2" xfId="2704" xr:uid="{00000000-0005-0000-0000-0000900A0000}"/>
    <cellStyle name="Percent 11" xfId="2705" xr:uid="{00000000-0005-0000-0000-0000910A0000}"/>
    <cellStyle name="Percent 11 2" xfId="2706" xr:uid="{00000000-0005-0000-0000-0000920A0000}"/>
    <cellStyle name="Percent 11 2 2" xfId="2707" xr:uid="{00000000-0005-0000-0000-0000930A0000}"/>
    <cellStyle name="Percent 12" xfId="2708" xr:uid="{00000000-0005-0000-0000-0000940A0000}"/>
    <cellStyle name="Percent 12 2" xfId="2709" xr:uid="{00000000-0005-0000-0000-0000950A0000}"/>
    <cellStyle name="Percent 12 3" xfId="2710" xr:uid="{00000000-0005-0000-0000-0000960A0000}"/>
    <cellStyle name="Percent 13" xfId="2711" xr:uid="{00000000-0005-0000-0000-0000970A0000}"/>
    <cellStyle name="Percent 13 2" xfId="2712" xr:uid="{00000000-0005-0000-0000-0000980A0000}"/>
    <cellStyle name="Percent 13 2 2" xfId="2713" xr:uid="{00000000-0005-0000-0000-0000990A0000}"/>
    <cellStyle name="Percent 13 3" xfId="2714" xr:uid="{00000000-0005-0000-0000-00009A0A0000}"/>
    <cellStyle name="Percent 14" xfId="2715" xr:uid="{00000000-0005-0000-0000-00009B0A0000}"/>
    <cellStyle name="Percent 14 2" xfId="2716" xr:uid="{00000000-0005-0000-0000-00009C0A0000}"/>
    <cellStyle name="Percent 14 3" xfId="2717" xr:uid="{00000000-0005-0000-0000-00009D0A0000}"/>
    <cellStyle name="Percent 15" xfId="2718" xr:uid="{00000000-0005-0000-0000-00009E0A0000}"/>
    <cellStyle name="Percent 15 2" xfId="2719" xr:uid="{00000000-0005-0000-0000-00009F0A0000}"/>
    <cellStyle name="Percent 15 2 2" xfId="2720" xr:uid="{00000000-0005-0000-0000-0000A00A0000}"/>
    <cellStyle name="Percent 15 3" xfId="2721" xr:uid="{00000000-0005-0000-0000-0000A10A0000}"/>
    <cellStyle name="Percent 16" xfId="2722" xr:uid="{00000000-0005-0000-0000-0000A20A0000}"/>
    <cellStyle name="Percent 16 2" xfId="2723" xr:uid="{00000000-0005-0000-0000-0000A30A0000}"/>
    <cellStyle name="Percent 16 2 2" xfId="2724" xr:uid="{00000000-0005-0000-0000-0000A40A0000}"/>
    <cellStyle name="Percent 16 3" xfId="2725" xr:uid="{00000000-0005-0000-0000-0000A50A0000}"/>
    <cellStyle name="Percent 17" xfId="2726" xr:uid="{00000000-0005-0000-0000-0000A60A0000}"/>
    <cellStyle name="Percent 17 2" xfId="2727" xr:uid="{00000000-0005-0000-0000-0000A70A0000}"/>
    <cellStyle name="Percent 17 3" xfId="2728" xr:uid="{00000000-0005-0000-0000-0000A80A0000}"/>
    <cellStyle name="Percent 18" xfId="2729" xr:uid="{00000000-0005-0000-0000-0000A90A0000}"/>
    <cellStyle name="Percent 18 2" xfId="2730" xr:uid="{00000000-0005-0000-0000-0000AA0A0000}"/>
    <cellStyle name="Percent 18 2 2" xfId="2731" xr:uid="{00000000-0005-0000-0000-0000AB0A0000}"/>
    <cellStyle name="Percent 18 3" xfId="2732" xr:uid="{00000000-0005-0000-0000-0000AC0A0000}"/>
    <cellStyle name="Percent 19" xfId="2733" xr:uid="{00000000-0005-0000-0000-0000AD0A0000}"/>
    <cellStyle name="Percent 19 2" xfId="2734" xr:uid="{00000000-0005-0000-0000-0000AE0A0000}"/>
    <cellStyle name="Percent 19 3" xfId="2735" xr:uid="{00000000-0005-0000-0000-0000AF0A0000}"/>
    <cellStyle name="Percent 2" xfId="2736" xr:uid="{00000000-0005-0000-0000-0000B00A0000}"/>
    <cellStyle name="Percent 2 2" xfId="2737" xr:uid="{00000000-0005-0000-0000-0000B10A0000}"/>
    <cellStyle name="Percent 2 2 2" xfId="2738" xr:uid="{00000000-0005-0000-0000-0000B20A0000}"/>
    <cellStyle name="Percent 2 2 2 2" xfId="2739" xr:uid="{00000000-0005-0000-0000-0000B30A0000}"/>
    <cellStyle name="Percent 2 3" xfId="2740" xr:uid="{00000000-0005-0000-0000-0000B40A0000}"/>
    <cellStyle name="Percent 2 3 2" xfId="2741" xr:uid="{00000000-0005-0000-0000-0000B50A0000}"/>
    <cellStyle name="Percent 2 4" xfId="2742" xr:uid="{00000000-0005-0000-0000-0000B60A0000}"/>
    <cellStyle name="Percent 2 4 2" xfId="2743" xr:uid="{00000000-0005-0000-0000-0000B70A0000}"/>
    <cellStyle name="Percent 2 5" xfId="2744" xr:uid="{00000000-0005-0000-0000-0000B80A0000}"/>
    <cellStyle name="Percent 20" xfId="2745" xr:uid="{00000000-0005-0000-0000-0000B90A0000}"/>
    <cellStyle name="Percent 21" xfId="2746" xr:uid="{00000000-0005-0000-0000-0000BA0A0000}"/>
    <cellStyle name="Percent 21 2" xfId="2747" xr:uid="{00000000-0005-0000-0000-0000BB0A0000}"/>
    <cellStyle name="Percent 21 3" xfId="2748" xr:uid="{00000000-0005-0000-0000-0000BC0A0000}"/>
    <cellStyle name="Percent 22" xfId="2749" xr:uid="{00000000-0005-0000-0000-0000BD0A0000}"/>
    <cellStyle name="Percent 22 2" xfId="2750" xr:uid="{00000000-0005-0000-0000-0000BE0A0000}"/>
    <cellStyle name="Percent 22 3" xfId="2751" xr:uid="{00000000-0005-0000-0000-0000BF0A0000}"/>
    <cellStyle name="Percent 23" xfId="2752" xr:uid="{00000000-0005-0000-0000-0000C00A0000}"/>
    <cellStyle name="Percent 23 2" xfId="2753" xr:uid="{00000000-0005-0000-0000-0000C10A0000}"/>
    <cellStyle name="Percent 23 3" xfId="2754" xr:uid="{00000000-0005-0000-0000-0000C20A0000}"/>
    <cellStyle name="Percent 24" xfId="2755" xr:uid="{00000000-0005-0000-0000-0000C30A0000}"/>
    <cellStyle name="Percent 24 2" xfId="2756" xr:uid="{00000000-0005-0000-0000-0000C40A0000}"/>
    <cellStyle name="Percent 24 3" xfId="2757" xr:uid="{00000000-0005-0000-0000-0000C50A0000}"/>
    <cellStyle name="Percent 25" xfId="2758" xr:uid="{00000000-0005-0000-0000-0000C60A0000}"/>
    <cellStyle name="Percent 25 2" xfId="2759" xr:uid="{00000000-0005-0000-0000-0000C70A0000}"/>
    <cellStyle name="Percent 25 3" xfId="2760" xr:uid="{00000000-0005-0000-0000-0000C80A0000}"/>
    <cellStyle name="Percent 26" xfId="2761" xr:uid="{00000000-0005-0000-0000-0000C90A0000}"/>
    <cellStyle name="Percent 26 2" xfId="2762" xr:uid="{00000000-0005-0000-0000-0000CA0A0000}"/>
    <cellStyle name="Percent 26 3" xfId="2763" xr:uid="{00000000-0005-0000-0000-0000CB0A0000}"/>
    <cellStyle name="Percent 27" xfId="2764" xr:uid="{00000000-0005-0000-0000-0000CC0A0000}"/>
    <cellStyle name="Percent 27 2" xfId="2765" xr:uid="{00000000-0005-0000-0000-0000CD0A0000}"/>
    <cellStyle name="Percent 28" xfId="2766" xr:uid="{00000000-0005-0000-0000-0000CE0A0000}"/>
    <cellStyle name="Percent 28 2" xfId="2767" xr:uid="{00000000-0005-0000-0000-0000CF0A0000}"/>
    <cellStyle name="Percent 29" xfId="2768" xr:uid="{00000000-0005-0000-0000-0000D00A0000}"/>
    <cellStyle name="Percent 29 2" xfId="2769" xr:uid="{00000000-0005-0000-0000-0000D10A0000}"/>
    <cellStyle name="Percent 3" xfId="2770" xr:uid="{00000000-0005-0000-0000-0000D20A0000}"/>
    <cellStyle name="Percent 3 2" xfId="2771" xr:uid="{00000000-0005-0000-0000-0000D30A0000}"/>
    <cellStyle name="Percent 3 2 2" xfId="2772" xr:uid="{00000000-0005-0000-0000-0000D40A0000}"/>
    <cellStyle name="Percent 3 2 2 2" xfId="2773" xr:uid="{00000000-0005-0000-0000-0000D50A0000}"/>
    <cellStyle name="Percent 3 3" xfId="2774" xr:uid="{00000000-0005-0000-0000-0000D60A0000}"/>
    <cellStyle name="Percent 3 3 2" xfId="2775" xr:uid="{00000000-0005-0000-0000-0000D70A0000}"/>
    <cellStyle name="Percent 3 3 3" xfId="2776" xr:uid="{00000000-0005-0000-0000-0000D80A0000}"/>
    <cellStyle name="Percent 3 4" xfId="2777" xr:uid="{00000000-0005-0000-0000-0000D90A0000}"/>
    <cellStyle name="Percent 30" xfId="2778" xr:uid="{00000000-0005-0000-0000-0000DA0A0000}"/>
    <cellStyle name="Percent 30 2" xfId="2779" xr:uid="{00000000-0005-0000-0000-0000DB0A0000}"/>
    <cellStyle name="Percent 31" xfId="2780" xr:uid="{00000000-0005-0000-0000-0000DC0A0000}"/>
    <cellStyle name="Percent 31 2" xfId="2781" xr:uid="{00000000-0005-0000-0000-0000DD0A0000}"/>
    <cellStyle name="Percent 32" xfId="2782" xr:uid="{00000000-0005-0000-0000-0000DE0A0000}"/>
    <cellStyle name="Percent 32 2" xfId="2783" xr:uid="{00000000-0005-0000-0000-0000DF0A0000}"/>
    <cellStyle name="Percent 33" xfId="2784" xr:uid="{00000000-0005-0000-0000-0000E00A0000}"/>
    <cellStyle name="Percent 33 2" xfId="2785" xr:uid="{00000000-0005-0000-0000-0000E10A0000}"/>
    <cellStyle name="Percent 34" xfId="2786" xr:uid="{00000000-0005-0000-0000-0000E20A0000}"/>
    <cellStyle name="Percent 34 2" xfId="2787" xr:uid="{00000000-0005-0000-0000-0000E30A0000}"/>
    <cellStyle name="Percent 35" xfId="2788" xr:uid="{00000000-0005-0000-0000-0000E40A0000}"/>
    <cellStyle name="Percent 35 2" xfId="2789" xr:uid="{00000000-0005-0000-0000-0000E50A0000}"/>
    <cellStyle name="Percent 36" xfId="2790" xr:uid="{00000000-0005-0000-0000-0000E60A0000}"/>
    <cellStyle name="Percent 36 2" xfId="2791" xr:uid="{00000000-0005-0000-0000-0000E70A0000}"/>
    <cellStyle name="Percent 37" xfId="2792" xr:uid="{00000000-0005-0000-0000-0000E80A0000}"/>
    <cellStyle name="Percent 37 2" xfId="2793" xr:uid="{00000000-0005-0000-0000-0000E90A0000}"/>
    <cellStyle name="Percent 38" xfId="2794" xr:uid="{00000000-0005-0000-0000-0000EA0A0000}"/>
    <cellStyle name="Percent 38 2" xfId="2795" xr:uid="{00000000-0005-0000-0000-0000EB0A0000}"/>
    <cellStyle name="Percent 39" xfId="2796" xr:uid="{00000000-0005-0000-0000-0000EC0A0000}"/>
    <cellStyle name="Percent 4" xfId="2797" xr:uid="{00000000-0005-0000-0000-0000ED0A0000}"/>
    <cellStyle name="Percent 4 2" xfId="2798" xr:uid="{00000000-0005-0000-0000-0000EE0A0000}"/>
    <cellStyle name="Percent 4 3" xfId="2799" xr:uid="{00000000-0005-0000-0000-0000EF0A0000}"/>
    <cellStyle name="Percent 40" xfId="2800" xr:uid="{00000000-0005-0000-0000-0000F00A0000}"/>
    <cellStyle name="Percent 41" xfId="2801" xr:uid="{00000000-0005-0000-0000-0000F10A0000}"/>
    <cellStyle name="Percent 42" xfId="2802" xr:uid="{00000000-0005-0000-0000-0000F20A0000}"/>
    <cellStyle name="Percent 43" xfId="2803" xr:uid="{00000000-0005-0000-0000-0000F30A0000}"/>
    <cellStyle name="Percent 44" xfId="2804" xr:uid="{00000000-0005-0000-0000-0000F40A0000}"/>
    <cellStyle name="Percent 45" xfId="2805" xr:uid="{00000000-0005-0000-0000-0000F50A0000}"/>
    <cellStyle name="Percent 46" xfId="2806" xr:uid="{00000000-0005-0000-0000-0000F60A0000}"/>
    <cellStyle name="Percent 47" xfId="2807" xr:uid="{00000000-0005-0000-0000-0000F70A0000}"/>
    <cellStyle name="Percent 48" xfId="2808" xr:uid="{00000000-0005-0000-0000-0000F80A0000}"/>
    <cellStyle name="Percent 49" xfId="2809" xr:uid="{00000000-0005-0000-0000-0000F90A0000}"/>
    <cellStyle name="Percent 5" xfId="2810" xr:uid="{00000000-0005-0000-0000-0000FA0A0000}"/>
    <cellStyle name="Percent 5 2" xfId="2811" xr:uid="{00000000-0005-0000-0000-0000FB0A0000}"/>
    <cellStyle name="Percent 50" xfId="2812" xr:uid="{00000000-0005-0000-0000-0000FC0A0000}"/>
    <cellStyle name="Percent 51" xfId="2813" xr:uid="{00000000-0005-0000-0000-0000FD0A0000}"/>
    <cellStyle name="Percent 52" xfId="2814" xr:uid="{00000000-0005-0000-0000-0000FE0A0000}"/>
    <cellStyle name="Percent 53" xfId="2815" xr:uid="{00000000-0005-0000-0000-0000FF0A0000}"/>
    <cellStyle name="Percent 54" xfId="3489" xr:uid="{00000000-0005-0000-0000-0000000B0000}"/>
    <cellStyle name="Percent 55" xfId="3488" xr:uid="{00000000-0005-0000-0000-0000010B0000}"/>
    <cellStyle name="Percent 56" xfId="3494" xr:uid="{AAD471BB-0A07-4B4A-A4E5-0791DADE19D1}"/>
    <cellStyle name="Percent 57" xfId="4587" xr:uid="{886C7904-2E1A-4688-95B7-5E0BFF11FD46}"/>
    <cellStyle name="Percent 58" xfId="4622" xr:uid="{8633BEC0-C322-466B-95F4-0CB73A220761}"/>
    <cellStyle name="Percent 6" xfId="2816" xr:uid="{00000000-0005-0000-0000-0000020B0000}"/>
    <cellStyle name="Percent 6 2" xfId="2817" xr:uid="{00000000-0005-0000-0000-0000030B0000}"/>
    <cellStyle name="Percent 6 2 2" xfId="2818" xr:uid="{00000000-0005-0000-0000-0000040B0000}"/>
    <cellStyle name="Percent 7" xfId="2819" xr:uid="{00000000-0005-0000-0000-0000050B0000}"/>
    <cellStyle name="Percent 7 2" xfId="2820" xr:uid="{00000000-0005-0000-0000-0000060B0000}"/>
    <cellStyle name="Percent 7 2 2" xfId="2821" xr:uid="{00000000-0005-0000-0000-0000070B0000}"/>
    <cellStyle name="Percent 8" xfId="2822" xr:uid="{00000000-0005-0000-0000-0000080B0000}"/>
    <cellStyle name="Percent 8 2" xfId="2823" xr:uid="{00000000-0005-0000-0000-0000090B0000}"/>
    <cellStyle name="Percent 9" xfId="2824" xr:uid="{00000000-0005-0000-0000-00000A0B0000}"/>
    <cellStyle name="Percent 9 2" xfId="2825" xr:uid="{00000000-0005-0000-0000-00000B0B0000}"/>
    <cellStyle name="PERCENTAGE" xfId="2826" xr:uid="{00000000-0005-0000-0000-00000C0B0000}"/>
    <cellStyle name="PLAN" xfId="2827" xr:uid="{00000000-0005-0000-0000-00000D0B0000}"/>
    <cellStyle name="Prefilled" xfId="2828" xr:uid="{00000000-0005-0000-0000-00000E0B0000}"/>
    <cellStyle name="Prefilled 2" xfId="2829" xr:uid="{00000000-0005-0000-0000-00000F0B0000}"/>
    <cellStyle name="Prefilled 2 2" xfId="2830" xr:uid="{00000000-0005-0000-0000-0000100B0000}"/>
    <cellStyle name="Prefilled 3" xfId="2831" xr:uid="{00000000-0005-0000-0000-0000110B0000}"/>
    <cellStyle name="Prefilled 4" xfId="2832" xr:uid="{00000000-0005-0000-0000-0000120B0000}"/>
    <cellStyle name="PrePop Currency (0)" xfId="2833" xr:uid="{00000000-0005-0000-0000-0000130B0000}"/>
    <cellStyle name="PrePop Currency (2)" xfId="2834" xr:uid="{00000000-0005-0000-0000-0000140B0000}"/>
    <cellStyle name="PrePop Units (0)" xfId="2835" xr:uid="{00000000-0005-0000-0000-0000150B0000}"/>
    <cellStyle name="PrePop Units (1)" xfId="2836" xr:uid="{00000000-0005-0000-0000-0000160B0000}"/>
    <cellStyle name="PrePop Units (2)" xfId="2837" xr:uid="{00000000-0005-0000-0000-0000170B0000}"/>
    <cellStyle name="PSChar" xfId="2838" xr:uid="{00000000-0005-0000-0000-0000180B0000}"/>
    <cellStyle name="PSHeading" xfId="2839" xr:uid="{00000000-0005-0000-0000-0000190B0000}"/>
    <cellStyle name="pwstyle" xfId="2840" xr:uid="{00000000-0005-0000-0000-00001A0B0000}"/>
    <cellStyle name="Q" xfId="2841" xr:uid="{00000000-0005-0000-0000-00001B0B0000}"/>
    <cellStyle name="QTR94_95_INCOME CTMP#1 98" xfId="2842" xr:uid="{00000000-0005-0000-0000-00001C0B0000}"/>
    <cellStyle name="Quantity" xfId="2843" xr:uid="{00000000-0005-0000-0000-00001D0B0000}"/>
    <cellStyle name="Quantity 2" xfId="2844" xr:uid="{00000000-0005-0000-0000-00001E0B0000}"/>
    <cellStyle name="Quantity 2 2" xfId="2845" xr:uid="{00000000-0005-0000-0000-00001F0B0000}"/>
    <cellStyle name="Quantity 2 2 2" xfId="2846" xr:uid="{00000000-0005-0000-0000-0000200B0000}"/>
    <cellStyle name="Quantity 2 3" xfId="2847" xr:uid="{00000000-0005-0000-0000-0000210B0000}"/>
    <cellStyle name="Quantity 2 4" xfId="2848" xr:uid="{00000000-0005-0000-0000-0000220B0000}"/>
    <cellStyle name="Quantity 2 5" xfId="2849" xr:uid="{00000000-0005-0000-0000-0000230B0000}"/>
    <cellStyle name="Quantity 3" xfId="2850" xr:uid="{00000000-0005-0000-0000-0000240B0000}"/>
    <cellStyle name="Quantity 4" xfId="2851" xr:uid="{00000000-0005-0000-0000-0000250B0000}"/>
    <cellStyle name="Quantity_++adv011a131a-13t-1 Rev 1 2003" xfId="2852" xr:uid="{00000000-0005-0000-0000-0000260B0000}"/>
    <cellStyle name="regstoresfromspecstores" xfId="2853" xr:uid="{00000000-0005-0000-0000-0000270B0000}"/>
    <cellStyle name="report_title" xfId="2854" xr:uid="{00000000-0005-0000-0000-0000280B0000}"/>
    <cellStyle name="RevList" xfId="2855" xr:uid="{00000000-0005-0000-0000-0000290B0000}"/>
    <cellStyle name="SAPBEXaggData" xfId="2856" xr:uid="{00000000-0005-0000-0000-00002A0B0000}"/>
    <cellStyle name="SAPBEXaggData 2" xfId="2857" xr:uid="{00000000-0005-0000-0000-00002B0B0000}"/>
    <cellStyle name="SAPBEXaggData 2 2" xfId="2858" xr:uid="{00000000-0005-0000-0000-00002C0B0000}"/>
    <cellStyle name="SAPBEXaggData 3" xfId="2859" xr:uid="{00000000-0005-0000-0000-00002D0B0000}"/>
    <cellStyle name="SAPBEXaggDataEmph" xfId="2860" xr:uid="{00000000-0005-0000-0000-00002E0B0000}"/>
    <cellStyle name="SAPBEXaggDataEmph 2" xfId="2861" xr:uid="{00000000-0005-0000-0000-00002F0B0000}"/>
    <cellStyle name="SAPBEXaggDataEmph 2 2" xfId="2862" xr:uid="{00000000-0005-0000-0000-0000300B0000}"/>
    <cellStyle name="SAPBEXaggDataEmph 3" xfId="2863" xr:uid="{00000000-0005-0000-0000-0000310B0000}"/>
    <cellStyle name="SAPBEXaggItem" xfId="2864" xr:uid="{00000000-0005-0000-0000-0000320B0000}"/>
    <cellStyle name="SAPBEXaggItem 2" xfId="2865" xr:uid="{00000000-0005-0000-0000-0000330B0000}"/>
    <cellStyle name="SAPBEXaggItem 2 2" xfId="2866" xr:uid="{00000000-0005-0000-0000-0000340B0000}"/>
    <cellStyle name="SAPBEXaggItem 3" xfId="2867" xr:uid="{00000000-0005-0000-0000-0000350B0000}"/>
    <cellStyle name="SAPBEXaggItemX" xfId="2868" xr:uid="{00000000-0005-0000-0000-0000360B0000}"/>
    <cellStyle name="SAPBEXaggItemX 2" xfId="2869" xr:uid="{00000000-0005-0000-0000-0000370B0000}"/>
    <cellStyle name="SAPBEXaggItemX 2 2" xfId="2870" xr:uid="{00000000-0005-0000-0000-0000380B0000}"/>
    <cellStyle name="SAPBEXaggItemX 3" xfId="2871" xr:uid="{00000000-0005-0000-0000-0000390B0000}"/>
    <cellStyle name="SAPBEXchaText" xfId="2872" xr:uid="{00000000-0005-0000-0000-00003A0B0000}"/>
    <cellStyle name="SAPBEXchaText 10" xfId="2873" xr:uid="{00000000-0005-0000-0000-00003B0B0000}"/>
    <cellStyle name="SAPBEXchaText 11" xfId="2874" xr:uid="{00000000-0005-0000-0000-00003C0B0000}"/>
    <cellStyle name="SAPBEXchaText 2" xfId="2875" xr:uid="{00000000-0005-0000-0000-00003D0B0000}"/>
    <cellStyle name="SAPBEXchaText 2 2" xfId="2876" xr:uid="{00000000-0005-0000-0000-00003E0B0000}"/>
    <cellStyle name="SAPBEXchaText 2 2 2" xfId="2877" xr:uid="{00000000-0005-0000-0000-00003F0B0000}"/>
    <cellStyle name="SAPBEXchaText 2 3" xfId="2878" xr:uid="{00000000-0005-0000-0000-0000400B0000}"/>
    <cellStyle name="SAPBEXchaText 2 4" xfId="2879" xr:uid="{00000000-0005-0000-0000-0000410B0000}"/>
    <cellStyle name="SAPBEXchaText 3" xfId="2880" xr:uid="{00000000-0005-0000-0000-0000420B0000}"/>
    <cellStyle name="SAPBEXchaText 3 2" xfId="2881" xr:uid="{00000000-0005-0000-0000-0000430B0000}"/>
    <cellStyle name="SAPBEXchaText 3 2 2" xfId="2882" xr:uid="{00000000-0005-0000-0000-0000440B0000}"/>
    <cellStyle name="SAPBEXchaText 3 2 2 2" xfId="2883" xr:uid="{00000000-0005-0000-0000-0000450B0000}"/>
    <cellStyle name="SAPBEXchaText 3 2 3" xfId="2884" xr:uid="{00000000-0005-0000-0000-0000460B0000}"/>
    <cellStyle name="SAPBEXchaText 3 3" xfId="2885" xr:uid="{00000000-0005-0000-0000-0000470B0000}"/>
    <cellStyle name="SAPBEXchaText 3 3 2" xfId="2886" xr:uid="{00000000-0005-0000-0000-0000480B0000}"/>
    <cellStyle name="SAPBEXchaText 3 4" xfId="2887" xr:uid="{00000000-0005-0000-0000-0000490B0000}"/>
    <cellStyle name="SAPBEXchaText 4" xfId="2888" xr:uid="{00000000-0005-0000-0000-00004A0B0000}"/>
    <cellStyle name="SAPBEXchaText 4 2" xfId="2889" xr:uid="{00000000-0005-0000-0000-00004B0B0000}"/>
    <cellStyle name="SAPBEXchaText 4 2 2" xfId="2890" xr:uid="{00000000-0005-0000-0000-00004C0B0000}"/>
    <cellStyle name="SAPBEXchaText 4 2 2 2" xfId="2891" xr:uid="{00000000-0005-0000-0000-00004D0B0000}"/>
    <cellStyle name="SAPBEXchaText 4 2 3" xfId="2892" xr:uid="{00000000-0005-0000-0000-00004E0B0000}"/>
    <cellStyle name="SAPBEXchaText 4 3" xfId="2893" xr:uid="{00000000-0005-0000-0000-00004F0B0000}"/>
    <cellStyle name="SAPBEXchaText 4 3 2" xfId="2894" xr:uid="{00000000-0005-0000-0000-0000500B0000}"/>
    <cellStyle name="SAPBEXchaText 4 4" xfId="2895" xr:uid="{00000000-0005-0000-0000-0000510B0000}"/>
    <cellStyle name="SAPBEXchaText 5" xfId="2896" xr:uid="{00000000-0005-0000-0000-0000520B0000}"/>
    <cellStyle name="SAPBEXchaText 5 2" xfId="2897" xr:uid="{00000000-0005-0000-0000-0000530B0000}"/>
    <cellStyle name="SAPBEXchaText 6" xfId="2898" xr:uid="{00000000-0005-0000-0000-0000540B0000}"/>
    <cellStyle name="SAPBEXchaText 7" xfId="2899" xr:uid="{00000000-0005-0000-0000-0000550B0000}"/>
    <cellStyle name="SAPBEXchaText 8" xfId="2900" xr:uid="{00000000-0005-0000-0000-0000560B0000}"/>
    <cellStyle name="SAPBEXchaText 9" xfId="2901" xr:uid="{00000000-0005-0000-0000-0000570B0000}"/>
    <cellStyle name="SAPBEXchaText_ADC_Detail_BS_Q1'14" xfId="2902" xr:uid="{00000000-0005-0000-0000-0000580B0000}"/>
    <cellStyle name="SAPBEXexcBad7" xfId="2903" xr:uid="{00000000-0005-0000-0000-0000590B0000}"/>
    <cellStyle name="SAPBEXexcBad7 2" xfId="2904" xr:uid="{00000000-0005-0000-0000-00005A0B0000}"/>
    <cellStyle name="SAPBEXexcBad7 2 2" xfId="2905" xr:uid="{00000000-0005-0000-0000-00005B0B0000}"/>
    <cellStyle name="SAPBEXexcBad7 3" xfId="2906" xr:uid="{00000000-0005-0000-0000-00005C0B0000}"/>
    <cellStyle name="SAPBEXexcBad8" xfId="2907" xr:uid="{00000000-0005-0000-0000-00005D0B0000}"/>
    <cellStyle name="SAPBEXexcBad8 2" xfId="2908" xr:uid="{00000000-0005-0000-0000-00005E0B0000}"/>
    <cellStyle name="SAPBEXexcBad8 2 2" xfId="2909" xr:uid="{00000000-0005-0000-0000-00005F0B0000}"/>
    <cellStyle name="SAPBEXexcBad8 3" xfId="2910" xr:uid="{00000000-0005-0000-0000-0000600B0000}"/>
    <cellStyle name="SAPBEXexcBad9" xfId="2911" xr:uid="{00000000-0005-0000-0000-0000610B0000}"/>
    <cellStyle name="SAPBEXexcBad9 2" xfId="2912" xr:uid="{00000000-0005-0000-0000-0000620B0000}"/>
    <cellStyle name="SAPBEXexcBad9 2 2" xfId="2913" xr:uid="{00000000-0005-0000-0000-0000630B0000}"/>
    <cellStyle name="SAPBEXexcBad9 3" xfId="2914" xr:uid="{00000000-0005-0000-0000-0000640B0000}"/>
    <cellStyle name="SAPBEXexcCritical4" xfId="2915" xr:uid="{00000000-0005-0000-0000-0000650B0000}"/>
    <cellStyle name="SAPBEXexcCritical4 2" xfId="2916" xr:uid="{00000000-0005-0000-0000-0000660B0000}"/>
    <cellStyle name="SAPBEXexcCritical4 2 2" xfId="2917" xr:uid="{00000000-0005-0000-0000-0000670B0000}"/>
    <cellStyle name="SAPBEXexcCritical4 3" xfId="2918" xr:uid="{00000000-0005-0000-0000-0000680B0000}"/>
    <cellStyle name="SAPBEXexcCritical5" xfId="2919" xr:uid="{00000000-0005-0000-0000-0000690B0000}"/>
    <cellStyle name="SAPBEXexcCritical5 2" xfId="2920" xr:uid="{00000000-0005-0000-0000-00006A0B0000}"/>
    <cellStyle name="SAPBEXexcCritical5 2 2" xfId="2921" xr:uid="{00000000-0005-0000-0000-00006B0B0000}"/>
    <cellStyle name="SAPBEXexcCritical5 3" xfId="2922" xr:uid="{00000000-0005-0000-0000-00006C0B0000}"/>
    <cellStyle name="SAPBEXexcCritical6" xfId="2923" xr:uid="{00000000-0005-0000-0000-00006D0B0000}"/>
    <cellStyle name="SAPBEXexcCritical6 2" xfId="2924" xr:uid="{00000000-0005-0000-0000-00006E0B0000}"/>
    <cellStyle name="SAPBEXexcCritical6 2 2" xfId="2925" xr:uid="{00000000-0005-0000-0000-00006F0B0000}"/>
    <cellStyle name="SAPBEXexcCritical6 3" xfId="2926" xr:uid="{00000000-0005-0000-0000-0000700B0000}"/>
    <cellStyle name="SAPBEXexcGood1" xfId="2927" xr:uid="{00000000-0005-0000-0000-0000710B0000}"/>
    <cellStyle name="SAPBEXexcGood1 2" xfId="2928" xr:uid="{00000000-0005-0000-0000-0000720B0000}"/>
    <cellStyle name="SAPBEXexcGood1 2 2" xfId="2929" xr:uid="{00000000-0005-0000-0000-0000730B0000}"/>
    <cellStyle name="SAPBEXexcGood1 3" xfId="2930" xr:uid="{00000000-0005-0000-0000-0000740B0000}"/>
    <cellStyle name="SAPBEXexcGood2" xfId="2931" xr:uid="{00000000-0005-0000-0000-0000750B0000}"/>
    <cellStyle name="SAPBEXexcGood2 2" xfId="2932" xr:uid="{00000000-0005-0000-0000-0000760B0000}"/>
    <cellStyle name="SAPBEXexcGood2 2 2" xfId="2933" xr:uid="{00000000-0005-0000-0000-0000770B0000}"/>
    <cellStyle name="SAPBEXexcGood2 3" xfId="2934" xr:uid="{00000000-0005-0000-0000-0000780B0000}"/>
    <cellStyle name="SAPBEXexcGood3" xfId="2935" xr:uid="{00000000-0005-0000-0000-0000790B0000}"/>
    <cellStyle name="SAPBEXexcGood3 2" xfId="2936" xr:uid="{00000000-0005-0000-0000-00007A0B0000}"/>
    <cellStyle name="SAPBEXexcGood3 2 2" xfId="2937" xr:uid="{00000000-0005-0000-0000-00007B0B0000}"/>
    <cellStyle name="SAPBEXexcGood3 3" xfId="2938" xr:uid="{00000000-0005-0000-0000-00007C0B0000}"/>
    <cellStyle name="SAPBEXfilterDrill" xfId="2939" xr:uid="{00000000-0005-0000-0000-00007D0B0000}"/>
    <cellStyle name="SAPBEXfilterDrill 2" xfId="2940" xr:uid="{00000000-0005-0000-0000-00007E0B0000}"/>
    <cellStyle name="SAPBEXfilterDrill 2 2" xfId="2941" xr:uid="{00000000-0005-0000-0000-00007F0B0000}"/>
    <cellStyle name="SAPBEXfilterDrill 2 3" xfId="2942" xr:uid="{00000000-0005-0000-0000-0000800B0000}"/>
    <cellStyle name="SAPBEXfilterDrill 3" xfId="2943" xr:uid="{00000000-0005-0000-0000-0000810B0000}"/>
    <cellStyle name="SAPBEXfilterDrill 4" xfId="2944" xr:uid="{00000000-0005-0000-0000-0000820B0000}"/>
    <cellStyle name="SAPBEXfilterDrill_ADC_Detail_BS_Q1'14" xfId="2945" xr:uid="{00000000-0005-0000-0000-0000830B0000}"/>
    <cellStyle name="SAPBEXfilterItem" xfId="2946" xr:uid="{00000000-0005-0000-0000-0000840B0000}"/>
    <cellStyle name="SAPBEXfilterItem 2" xfId="2947" xr:uid="{00000000-0005-0000-0000-0000850B0000}"/>
    <cellStyle name="SAPBEXfilterText" xfId="2948" xr:uid="{00000000-0005-0000-0000-0000860B0000}"/>
    <cellStyle name="SAPBEXformats" xfId="2949" xr:uid="{00000000-0005-0000-0000-0000870B0000}"/>
    <cellStyle name="SAPBEXformats 2" xfId="2950" xr:uid="{00000000-0005-0000-0000-0000880B0000}"/>
    <cellStyle name="SAPBEXformats 2 2" xfId="2951" xr:uid="{00000000-0005-0000-0000-0000890B0000}"/>
    <cellStyle name="SAPBEXformats 2 2 2" xfId="2952" xr:uid="{00000000-0005-0000-0000-00008A0B0000}"/>
    <cellStyle name="SAPBEXformats 2 3" xfId="2953" xr:uid="{00000000-0005-0000-0000-00008B0B0000}"/>
    <cellStyle name="SAPBEXformats 3" xfId="2954" xr:uid="{00000000-0005-0000-0000-00008C0B0000}"/>
    <cellStyle name="SAPBEXformats 3 2" xfId="2955" xr:uid="{00000000-0005-0000-0000-00008D0B0000}"/>
    <cellStyle name="SAPBEXformats 4" xfId="2956" xr:uid="{00000000-0005-0000-0000-00008E0B0000}"/>
    <cellStyle name="SAPBEXheaderItem" xfId="2957" xr:uid="{00000000-0005-0000-0000-00008F0B0000}"/>
    <cellStyle name="SAPBEXheaderItem 2" xfId="2958" xr:uid="{00000000-0005-0000-0000-0000900B0000}"/>
    <cellStyle name="SAPBEXheaderItem 2 2" xfId="2959" xr:uid="{00000000-0005-0000-0000-0000910B0000}"/>
    <cellStyle name="SAPBEXheaderItem 2 2 2" xfId="2960" xr:uid="{00000000-0005-0000-0000-0000920B0000}"/>
    <cellStyle name="SAPBEXheaderItem 2 3" xfId="2961" xr:uid="{00000000-0005-0000-0000-0000930B0000}"/>
    <cellStyle name="SAPBEXheaderItem 2 4" xfId="2962" xr:uid="{00000000-0005-0000-0000-0000940B0000}"/>
    <cellStyle name="SAPBEXheaderItem 3" xfId="2963" xr:uid="{00000000-0005-0000-0000-0000950B0000}"/>
    <cellStyle name="SAPBEXheaderItem 3 2" xfId="2964" xr:uid="{00000000-0005-0000-0000-0000960B0000}"/>
    <cellStyle name="SAPBEXheaderItem 3 2 2" xfId="2965" xr:uid="{00000000-0005-0000-0000-0000970B0000}"/>
    <cellStyle name="SAPBEXheaderItem 3 2 2 2" xfId="2966" xr:uid="{00000000-0005-0000-0000-0000980B0000}"/>
    <cellStyle name="SAPBEXheaderItem 3 2 3" xfId="2967" xr:uid="{00000000-0005-0000-0000-0000990B0000}"/>
    <cellStyle name="SAPBEXheaderItem 3 3" xfId="2968" xr:uid="{00000000-0005-0000-0000-00009A0B0000}"/>
    <cellStyle name="SAPBEXheaderItem 3 3 2" xfId="2969" xr:uid="{00000000-0005-0000-0000-00009B0B0000}"/>
    <cellStyle name="SAPBEXheaderItem 3 4" xfId="2970" xr:uid="{00000000-0005-0000-0000-00009C0B0000}"/>
    <cellStyle name="SAPBEXheaderItem 4" xfId="2971" xr:uid="{00000000-0005-0000-0000-00009D0B0000}"/>
    <cellStyle name="SAPBEXheaderItem 4 2" xfId="2972" xr:uid="{00000000-0005-0000-0000-00009E0B0000}"/>
    <cellStyle name="SAPBEXheaderItem 4 2 2" xfId="2973" xr:uid="{00000000-0005-0000-0000-00009F0B0000}"/>
    <cellStyle name="SAPBEXheaderItem 4 2 2 2" xfId="2974" xr:uid="{00000000-0005-0000-0000-0000A00B0000}"/>
    <cellStyle name="SAPBEXheaderItem 4 2 3" xfId="2975" xr:uid="{00000000-0005-0000-0000-0000A10B0000}"/>
    <cellStyle name="SAPBEXheaderItem 4 3" xfId="2976" xr:uid="{00000000-0005-0000-0000-0000A20B0000}"/>
    <cellStyle name="SAPBEXheaderItem 4 3 2" xfId="2977" xr:uid="{00000000-0005-0000-0000-0000A30B0000}"/>
    <cellStyle name="SAPBEXheaderItem 4 4" xfId="2978" xr:uid="{00000000-0005-0000-0000-0000A40B0000}"/>
    <cellStyle name="SAPBEXheaderItem 5" xfId="2979" xr:uid="{00000000-0005-0000-0000-0000A50B0000}"/>
    <cellStyle name="SAPBEXheaderItem 5 2" xfId="2980" xr:uid="{00000000-0005-0000-0000-0000A60B0000}"/>
    <cellStyle name="SAPBEXheaderItem 6" xfId="2981" xr:uid="{00000000-0005-0000-0000-0000A70B0000}"/>
    <cellStyle name="SAPBEXheaderItem 7" xfId="2982" xr:uid="{00000000-0005-0000-0000-0000A80B0000}"/>
    <cellStyle name="SAPBEXheaderItem 8" xfId="2983" xr:uid="{00000000-0005-0000-0000-0000A90B0000}"/>
    <cellStyle name="SAPBEXheaderItem_ADC_Detail_BS_Q1'14" xfId="2984" xr:uid="{00000000-0005-0000-0000-0000AA0B0000}"/>
    <cellStyle name="SAPBEXheaderText" xfId="2985" xr:uid="{00000000-0005-0000-0000-0000AB0B0000}"/>
    <cellStyle name="SAPBEXheaderText 2" xfId="2986" xr:uid="{00000000-0005-0000-0000-0000AC0B0000}"/>
    <cellStyle name="SAPBEXheaderText 2 2" xfId="2987" xr:uid="{00000000-0005-0000-0000-0000AD0B0000}"/>
    <cellStyle name="SAPBEXheaderText 2 2 2" xfId="2988" xr:uid="{00000000-0005-0000-0000-0000AE0B0000}"/>
    <cellStyle name="SAPBEXheaderText 2 3" xfId="2989" xr:uid="{00000000-0005-0000-0000-0000AF0B0000}"/>
    <cellStyle name="SAPBEXheaderText 2 4" xfId="2990" xr:uid="{00000000-0005-0000-0000-0000B00B0000}"/>
    <cellStyle name="SAPBEXheaderText 3" xfId="2991" xr:uid="{00000000-0005-0000-0000-0000B10B0000}"/>
    <cellStyle name="SAPBEXheaderText 3 2" xfId="2992" xr:uid="{00000000-0005-0000-0000-0000B20B0000}"/>
    <cellStyle name="SAPBEXheaderText 3 2 2" xfId="2993" xr:uid="{00000000-0005-0000-0000-0000B30B0000}"/>
    <cellStyle name="SAPBEXheaderText 3 2 2 2" xfId="2994" xr:uid="{00000000-0005-0000-0000-0000B40B0000}"/>
    <cellStyle name="SAPBEXheaderText 3 2 3" xfId="2995" xr:uid="{00000000-0005-0000-0000-0000B50B0000}"/>
    <cellStyle name="SAPBEXheaderText 3 3" xfId="2996" xr:uid="{00000000-0005-0000-0000-0000B60B0000}"/>
    <cellStyle name="SAPBEXheaderText 3 3 2" xfId="2997" xr:uid="{00000000-0005-0000-0000-0000B70B0000}"/>
    <cellStyle name="SAPBEXheaderText 3 4" xfId="2998" xr:uid="{00000000-0005-0000-0000-0000B80B0000}"/>
    <cellStyle name="SAPBEXheaderText 4" xfId="2999" xr:uid="{00000000-0005-0000-0000-0000B90B0000}"/>
    <cellStyle name="SAPBEXheaderText 4 2" xfId="3000" xr:uid="{00000000-0005-0000-0000-0000BA0B0000}"/>
    <cellStyle name="SAPBEXheaderText 4 2 2" xfId="3001" xr:uid="{00000000-0005-0000-0000-0000BB0B0000}"/>
    <cellStyle name="SAPBEXheaderText 4 2 2 2" xfId="3002" xr:uid="{00000000-0005-0000-0000-0000BC0B0000}"/>
    <cellStyle name="SAPBEXheaderText 4 2 3" xfId="3003" xr:uid="{00000000-0005-0000-0000-0000BD0B0000}"/>
    <cellStyle name="SAPBEXheaderText 4 3" xfId="3004" xr:uid="{00000000-0005-0000-0000-0000BE0B0000}"/>
    <cellStyle name="SAPBEXheaderText 4 3 2" xfId="3005" xr:uid="{00000000-0005-0000-0000-0000BF0B0000}"/>
    <cellStyle name="SAPBEXheaderText 4 4" xfId="3006" xr:uid="{00000000-0005-0000-0000-0000C00B0000}"/>
    <cellStyle name="SAPBEXheaderText 5" xfId="3007" xr:uid="{00000000-0005-0000-0000-0000C10B0000}"/>
    <cellStyle name="SAPBEXheaderText 5 2" xfId="3008" xr:uid="{00000000-0005-0000-0000-0000C20B0000}"/>
    <cellStyle name="SAPBEXheaderText 6" xfId="3009" xr:uid="{00000000-0005-0000-0000-0000C30B0000}"/>
    <cellStyle name="SAPBEXheaderText 7" xfId="3010" xr:uid="{00000000-0005-0000-0000-0000C40B0000}"/>
    <cellStyle name="SAPBEXheaderText 8" xfId="3011" xr:uid="{00000000-0005-0000-0000-0000C50B0000}"/>
    <cellStyle name="SAPBEXheaderText_ADC_Detail_BS_Q1'14" xfId="3012" xr:uid="{00000000-0005-0000-0000-0000C60B0000}"/>
    <cellStyle name="SAPBEXHLevel0" xfId="3013" xr:uid="{00000000-0005-0000-0000-0000C70B0000}"/>
    <cellStyle name="SAPBEXHLevel0 2" xfId="3014" xr:uid="{00000000-0005-0000-0000-0000C80B0000}"/>
    <cellStyle name="SAPBEXHLevel0 2 2" xfId="3015" xr:uid="{00000000-0005-0000-0000-0000C90B0000}"/>
    <cellStyle name="SAPBEXHLevel0 2 2 2" xfId="3016" xr:uid="{00000000-0005-0000-0000-0000CA0B0000}"/>
    <cellStyle name="SAPBEXHLevel0 2 3" xfId="3017" xr:uid="{00000000-0005-0000-0000-0000CB0B0000}"/>
    <cellStyle name="SAPBEXHLevel0 3" xfId="3018" xr:uid="{00000000-0005-0000-0000-0000CC0B0000}"/>
    <cellStyle name="SAPBEXHLevel0 3 2" xfId="3019" xr:uid="{00000000-0005-0000-0000-0000CD0B0000}"/>
    <cellStyle name="SAPBEXHLevel0 3 2 2" xfId="3020" xr:uid="{00000000-0005-0000-0000-0000CE0B0000}"/>
    <cellStyle name="SAPBEXHLevel0 3 2 2 2" xfId="3021" xr:uid="{00000000-0005-0000-0000-0000CF0B0000}"/>
    <cellStyle name="SAPBEXHLevel0 3 2 3" xfId="3022" xr:uid="{00000000-0005-0000-0000-0000D00B0000}"/>
    <cellStyle name="SAPBEXHLevel0 3 3" xfId="3023" xr:uid="{00000000-0005-0000-0000-0000D10B0000}"/>
    <cellStyle name="SAPBEXHLevel0 3 3 2" xfId="3024" xr:uid="{00000000-0005-0000-0000-0000D20B0000}"/>
    <cellStyle name="SAPBEXHLevel0 3 4" xfId="3025" xr:uid="{00000000-0005-0000-0000-0000D30B0000}"/>
    <cellStyle name="SAPBEXHLevel0 4" xfId="3026" xr:uid="{00000000-0005-0000-0000-0000D40B0000}"/>
    <cellStyle name="SAPBEXHLevel0 4 2" xfId="3027" xr:uid="{00000000-0005-0000-0000-0000D50B0000}"/>
    <cellStyle name="SAPBEXHLevel0 4 2 2" xfId="3028" xr:uid="{00000000-0005-0000-0000-0000D60B0000}"/>
    <cellStyle name="SAPBEXHLevel0 4 2 2 2" xfId="3029" xr:uid="{00000000-0005-0000-0000-0000D70B0000}"/>
    <cellStyle name="SAPBEXHLevel0 4 2 3" xfId="3030" xr:uid="{00000000-0005-0000-0000-0000D80B0000}"/>
    <cellStyle name="SAPBEXHLevel0 4 3" xfId="3031" xr:uid="{00000000-0005-0000-0000-0000D90B0000}"/>
    <cellStyle name="SAPBEXHLevel0 4 3 2" xfId="3032" xr:uid="{00000000-0005-0000-0000-0000DA0B0000}"/>
    <cellStyle name="SAPBEXHLevel0 4 4" xfId="3033" xr:uid="{00000000-0005-0000-0000-0000DB0B0000}"/>
    <cellStyle name="SAPBEXHLevel0 5" xfId="3034" xr:uid="{00000000-0005-0000-0000-0000DC0B0000}"/>
    <cellStyle name="SAPBEXHLevel0 5 2" xfId="3035" xr:uid="{00000000-0005-0000-0000-0000DD0B0000}"/>
    <cellStyle name="SAPBEXHLevel0 6" xfId="3036" xr:uid="{00000000-0005-0000-0000-0000DE0B0000}"/>
    <cellStyle name="SAPBEXHLevel0 7" xfId="3037" xr:uid="{00000000-0005-0000-0000-0000DF0B0000}"/>
    <cellStyle name="SAPBEXHLevel0 8" xfId="3038" xr:uid="{00000000-0005-0000-0000-0000E00B0000}"/>
    <cellStyle name="SAPBEXHLevel0X" xfId="3039" xr:uid="{00000000-0005-0000-0000-0000E10B0000}"/>
    <cellStyle name="SAPBEXHLevel0X 2" xfId="3040" xr:uid="{00000000-0005-0000-0000-0000E20B0000}"/>
    <cellStyle name="SAPBEXHLevel0X 2 2" xfId="3041" xr:uid="{00000000-0005-0000-0000-0000E30B0000}"/>
    <cellStyle name="SAPBEXHLevel0X 2 2 2" xfId="3042" xr:uid="{00000000-0005-0000-0000-0000E40B0000}"/>
    <cellStyle name="SAPBEXHLevel0X 2 3" xfId="3043" xr:uid="{00000000-0005-0000-0000-0000E50B0000}"/>
    <cellStyle name="SAPBEXHLevel0X 3" xfId="3044" xr:uid="{00000000-0005-0000-0000-0000E60B0000}"/>
    <cellStyle name="SAPBEXHLevel0X 3 2" xfId="3045" xr:uid="{00000000-0005-0000-0000-0000E70B0000}"/>
    <cellStyle name="SAPBEXHLevel0X 4" xfId="3046" xr:uid="{00000000-0005-0000-0000-0000E80B0000}"/>
    <cellStyle name="SAPBEXHLevel1" xfId="3047" xr:uid="{00000000-0005-0000-0000-0000E90B0000}"/>
    <cellStyle name="SAPBEXHLevel1 2" xfId="3048" xr:uid="{00000000-0005-0000-0000-0000EA0B0000}"/>
    <cellStyle name="SAPBEXHLevel1 2 2" xfId="3049" xr:uid="{00000000-0005-0000-0000-0000EB0B0000}"/>
    <cellStyle name="SAPBEXHLevel1 2 2 2" xfId="3050" xr:uid="{00000000-0005-0000-0000-0000EC0B0000}"/>
    <cellStyle name="SAPBEXHLevel1 2 3" xfId="3051" xr:uid="{00000000-0005-0000-0000-0000ED0B0000}"/>
    <cellStyle name="SAPBEXHLevel1 3" xfId="3052" xr:uid="{00000000-0005-0000-0000-0000EE0B0000}"/>
    <cellStyle name="SAPBEXHLevel1 3 2" xfId="3053" xr:uid="{00000000-0005-0000-0000-0000EF0B0000}"/>
    <cellStyle name="SAPBEXHLevel1 3 2 2" xfId="3054" xr:uid="{00000000-0005-0000-0000-0000F00B0000}"/>
    <cellStyle name="SAPBEXHLevel1 3 2 2 2" xfId="3055" xr:uid="{00000000-0005-0000-0000-0000F10B0000}"/>
    <cellStyle name="SAPBEXHLevel1 3 2 3" xfId="3056" xr:uid="{00000000-0005-0000-0000-0000F20B0000}"/>
    <cellStyle name="SAPBEXHLevel1 3 3" xfId="3057" xr:uid="{00000000-0005-0000-0000-0000F30B0000}"/>
    <cellStyle name="SAPBEXHLevel1 3 3 2" xfId="3058" xr:uid="{00000000-0005-0000-0000-0000F40B0000}"/>
    <cellStyle name="SAPBEXHLevel1 3 4" xfId="3059" xr:uid="{00000000-0005-0000-0000-0000F50B0000}"/>
    <cellStyle name="SAPBEXHLevel1 4" xfId="3060" xr:uid="{00000000-0005-0000-0000-0000F60B0000}"/>
    <cellStyle name="SAPBEXHLevel1 4 2" xfId="3061" xr:uid="{00000000-0005-0000-0000-0000F70B0000}"/>
    <cellStyle name="SAPBEXHLevel1 4 2 2" xfId="3062" xr:uid="{00000000-0005-0000-0000-0000F80B0000}"/>
    <cellStyle name="SAPBEXHLevel1 4 2 2 2" xfId="3063" xr:uid="{00000000-0005-0000-0000-0000F90B0000}"/>
    <cellStyle name="SAPBEXHLevel1 4 2 3" xfId="3064" xr:uid="{00000000-0005-0000-0000-0000FA0B0000}"/>
    <cellStyle name="SAPBEXHLevel1 4 3" xfId="3065" xr:uid="{00000000-0005-0000-0000-0000FB0B0000}"/>
    <cellStyle name="SAPBEXHLevel1 4 3 2" xfId="3066" xr:uid="{00000000-0005-0000-0000-0000FC0B0000}"/>
    <cellStyle name="SAPBEXHLevel1 4 4" xfId="3067" xr:uid="{00000000-0005-0000-0000-0000FD0B0000}"/>
    <cellStyle name="SAPBEXHLevel1 5" xfId="3068" xr:uid="{00000000-0005-0000-0000-0000FE0B0000}"/>
    <cellStyle name="SAPBEXHLevel1 5 2" xfId="3069" xr:uid="{00000000-0005-0000-0000-0000FF0B0000}"/>
    <cellStyle name="SAPBEXHLevel1 6" xfId="3070" xr:uid="{00000000-0005-0000-0000-0000000C0000}"/>
    <cellStyle name="SAPBEXHLevel1 7" xfId="3071" xr:uid="{00000000-0005-0000-0000-0000010C0000}"/>
    <cellStyle name="SAPBEXHLevel1 8" xfId="3072" xr:uid="{00000000-0005-0000-0000-0000020C0000}"/>
    <cellStyle name="SAPBEXHLevel1X" xfId="3073" xr:uid="{00000000-0005-0000-0000-0000030C0000}"/>
    <cellStyle name="SAPBEXHLevel1X 2" xfId="3074" xr:uid="{00000000-0005-0000-0000-0000040C0000}"/>
    <cellStyle name="SAPBEXHLevel1X 2 2" xfId="3075" xr:uid="{00000000-0005-0000-0000-0000050C0000}"/>
    <cellStyle name="SAPBEXHLevel1X 2 2 2" xfId="3076" xr:uid="{00000000-0005-0000-0000-0000060C0000}"/>
    <cellStyle name="SAPBEXHLevel1X 2 3" xfId="3077" xr:uid="{00000000-0005-0000-0000-0000070C0000}"/>
    <cellStyle name="SAPBEXHLevel1X 3" xfId="3078" xr:uid="{00000000-0005-0000-0000-0000080C0000}"/>
    <cellStyle name="SAPBEXHLevel1X 3 2" xfId="3079" xr:uid="{00000000-0005-0000-0000-0000090C0000}"/>
    <cellStyle name="SAPBEXHLevel1X 4" xfId="3080" xr:uid="{00000000-0005-0000-0000-00000A0C0000}"/>
    <cellStyle name="SAPBEXHLevel2" xfId="3081" xr:uid="{00000000-0005-0000-0000-00000B0C0000}"/>
    <cellStyle name="SAPBEXHLevel2 2" xfId="3082" xr:uid="{00000000-0005-0000-0000-00000C0C0000}"/>
    <cellStyle name="SAPBEXHLevel2 2 2" xfId="3083" xr:uid="{00000000-0005-0000-0000-00000D0C0000}"/>
    <cellStyle name="SAPBEXHLevel2 2 2 2" xfId="3084" xr:uid="{00000000-0005-0000-0000-00000E0C0000}"/>
    <cellStyle name="SAPBEXHLevel2 2 3" xfId="3085" xr:uid="{00000000-0005-0000-0000-00000F0C0000}"/>
    <cellStyle name="SAPBEXHLevel2 3" xfId="3086" xr:uid="{00000000-0005-0000-0000-0000100C0000}"/>
    <cellStyle name="SAPBEXHLevel2 3 2" xfId="3087" xr:uid="{00000000-0005-0000-0000-0000110C0000}"/>
    <cellStyle name="SAPBEXHLevel2 3 2 2" xfId="3088" xr:uid="{00000000-0005-0000-0000-0000120C0000}"/>
    <cellStyle name="SAPBEXHLevel2 3 2 2 2" xfId="3089" xr:uid="{00000000-0005-0000-0000-0000130C0000}"/>
    <cellStyle name="SAPBEXHLevel2 3 2 3" xfId="3090" xr:uid="{00000000-0005-0000-0000-0000140C0000}"/>
    <cellStyle name="SAPBEXHLevel2 3 3" xfId="3091" xr:uid="{00000000-0005-0000-0000-0000150C0000}"/>
    <cellStyle name="SAPBEXHLevel2 3 3 2" xfId="3092" xr:uid="{00000000-0005-0000-0000-0000160C0000}"/>
    <cellStyle name="SAPBEXHLevel2 3 4" xfId="3093" xr:uid="{00000000-0005-0000-0000-0000170C0000}"/>
    <cellStyle name="SAPBEXHLevel2 4" xfId="3094" xr:uid="{00000000-0005-0000-0000-0000180C0000}"/>
    <cellStyle name="SAPBEXHLevel2 4 2" xfId="3095" xr:uid="{00000000-0005-0000-0000-0000190C0000}"/>
    <cellStyle name="SAPBEXHLevel2 4 2 2" xfId="3096" xr:uid="{00000000-0005-0000-0000-00001A0C0000}"/>
    <cellStyle name="SAPBEXHLevel2 4 2 2 2" xfId="3097" xr:uid="{00000000-0005-0000-0000-00001B0C0000}"/>
    <cellStyle name="SAPBEXHLevel2 4 2 3" xfId="3098" xr:uid="{00000000-0005-0000-0000-00001C0C0000}"/>
    <cellStyle name="SAPBEXHLevel2 4 3" xfId="3099" xr:uid="{00000000-0005-0000-0000-00001D0C0000}"/>
    <cellStyle name="SAPBEXHLevel2 4 3 2" xfId="3100" xr:uid="{00000000-0005-0000-0000-00001E0C0000}"/>
    <cellStyle name="SAPBEXHLevel2 4 4" xfId="3101" xr:uid="{00000000-0005-0000-0000-00001F0C0000}"/>
    <cellStyle name="SAPBEXHLevel2 5" xfId="3102" xr:uid="{00000000-0005-0000-0000-0000200C0000}"/>
    <cellStyle name="SAPBEXHLevel2 5 2" xfId="3103" xr:uid="{00000000-0005-0000-0000-0000210C0000}"/>
    <cellStyle name="SAPBEXHLevel2 6" xfId="3104" xr:uid="{00000000-0005-0000-0000-0000220C0000}"/>
    <cellStyle name="SAPBEXHLevel2 7" xfId="3105" xr:uid="{00000000-0005-0000-0000-0000230C0000}"/>
    <cellStyle name="SAPBEXHLevel2 8" xfId="3106" xr:uid="{00000000-0005-0000-0000-0000240C0000}"/>
    <cellStyle name="SAPBEXHLevel2X" xfId="3107" xr:uid="{00000000-0005-0000-0000-0000250C0000}"/>
    <cellStyle name="SAPBEXHLevel2X 2" xfId="3108" xr:uid="{00000000-0005-0000-0000-0000260C0000}"/>
    <cellStyle name="SAPBEXHLevel2X 2 2" xfId="3109" xr:uid="{00000000-0005-0000-0000-0000270C0000}"/>
    <cellStyle name="SAPBEXHLevel2X 2 2 2" xfId="3110" xr:uid="{00000000-0005-0000-0000-0000280C0000}"/>
    <cellStyle name="SAPBEXHLevel2X 2 3" xfId="3111" xr:uid="{00000000-0005-0000-0000-0000290C0000}"/>
    <cellStyle name="SAPBEXHLevel2X 3" xfId="3112" xr:uid="{00000000-0005-0000-0000-00002A0C0000}"/>
    <cellStyle name="SAPBEXHLevel2X 3 2" xfId="3113" xr:uid="{00000000-0005-0000-0000-00002B0C0000}"/>
    <cellStyle name="SAPBEXHLevel2X 4" xfId="3114" xr:uid="{00000000-0005-0000-0000-00002C0C0000}"/>
    <cellStyle name="SAPBEXHLevel3" xfId="3115" xr:uid="{00000000-0005-0000-0000-00002D0C0000}"/>
    <cellStyle name="SAPBEXHLevel3 2" xfId="3116" xr:uid="{00000000-0005-0000-0000-00002E0C0000}"/>
    <cellStyle name="SAPBEXHLevel3 2 2" xfId="3117" xr:uid="{00000000-0005-0000-0000-00002F0C0000}"/>
    <cellStyle name="SAPBEXHLevel3 2 2 2" xfId="3118" xr:uid="{00000000-0005-0000-0000-0000300C0000}"/>
    <cellStyle name="SAPBEXHLevel3 2 3" xfId="3119" xr:uid="{00000000-0005-0000-0000-0000310C0000}"/>
    <cellStyle name="SAPBEXHLevel3 3" xfId="3120" xr:uid="{00000000-0005-0000-0000-0000320C0000}"/>
    <cellStyle name="SAPBEXHLevel3 3 2" xfId="3121" xr:uid="{00000000-0005-0000-0000-0000330C0000}"/>
    <cellStyle name="SAPBEXHLevel3 3 2 2" xfId="3122" xr:uid="{00000000-0005-0000-0000-0000340C0000}"/>
    <cellStyle name="SAPBEXHLevel3 3 2 2 2" xfId="3123" xr:uid="{00000000-0005-0000-0000-0000350C0000}"/>
    <cellStyle name="SAPBEXHLevel3 3 2 3" xfId="3124" xr:uid="{00000000-0005-0000-0000-0000360C0000}"/>
    <cellStyle name="SAPBEXHLevel3 3 3" xfId="3125" xr:uid="{00000000-0005-0000-0000-0000370C0000}"/>
    <cellStyle name="SAPBEXHLevel3 3 3 2" xfId="3126" xr:uid="{00000000-0005-0000-0000-0000380C0000}"/>
    <cellStyle name="SAPBEXHLevel3 3 4" xfId="3127" xr:uid="{00000000-0005-0000-0000-0000390C0000}"/>
    <cellStyle name="SAPBEXHLevel3 4" xfId="3128" xr:uid="{00000000-0005-0000-0000-00003A0C0000}"/>
    <cellStyle name="SAPBEXHLevel3 4 2" xfId="3129" xr:uid="{00000000-0005-0000-0000-00003B0C0000}"/>
    <cellStyle name="SAPBEXHLevel3 4 2 2" xfId="3130" xr:uid="{00000000-0005-0000-0000-00003C0C0000}"/>
    <cellStyle name="SAPBEXHLevel3 4 2 2 2" xfId="3131" xr:uid="{00000000-0005-0000-0000-00003D0C0000}"/>
    <cellStyle name="SAPBEXHLevel3 4 2 3" xfId="3132" xr:uid="{00000000-0005-0000-0000-00003E0C0000}"/>
    <cellStyle name="SAPBEXHLevel3 4 3" xfId="3133" xr:uid="{00000000-0005-0000-0000-00003F0C0000}"/>
    <cellStyle name="SAPBEXHLevel3 4 3 2" xfId="3134" xr:uid="{00000000-0005-0000-0000-0000400C0000}"/>
    <cellStyle name="SAPBEXHLevel3 4 4" xfId="3135" xr:uid="{00000000-0005-0000-0000-0000410C0000}"/>
    <cellStyle name="SAPBEXHLevel3 5" xfId="3136" xr:uid="{00000000-0005-0000-0000-0000420C0000}"/>
    <cellStyle name="SAPBEXHLevel3 5 2" xfId="3137" xr:uid="{00000000-0005-0000-0000-0000430C0000}"/>
    <cellStyle name="SAPBEXHLevel3 6" xfId="3138" xr:uid="{00000000-0005-0000-0000-0000440C0000}"/>
    <cellStyle name="SAPBEXHLevel3 7" xfId="3139" xr:uid="{00000000-0005-0000-0000-0000450C0000}"/>
    <cellStyle name="SAPBEXHLevel3 8" xfId="3140" xr:uid="{00000000-0005-0000-0000-0000460C0000}"/>
    <cellStyle name="SAPBEXHLevel3X" xfId="3141" xr:uid="{00000000-0005-0000-0000-0000470C0000}"/>
    <cellStyle name="SAPBEXHLevel3X 2" xfId="3142" xr:uid="{00000000-0005-0000-0000-0000480C0000}"/>
    <cellStyle name="SAPBEXHLevel3X 2 2" xfId="3143" xr:uid="{00000000-0005-0000-0000-0000490C0000}"/>
    <cellStyle name="SAPBEXHLevel3X 2 2 2" xfId="3144" xr:uid="{00000000-0005-0000-0000-00004A0C0000}"/>
    <cellStyle name="SAPBEXHLevel3X 2 3" xfId="3145" xr:uid="{00000000-0005-0000-0000-00004B0C0000}"/>
    <cellStyle name="SAPBEXHLevel3X 3" xfId="3146" xr:uid="{00000000-0005-0000-0000-00004C0C0000}"/>
    <cellStyle name="SAPBEXHLevel3X 3 2" xfId="3147" xr:uid="{00000000-0005-0000-0000-00004D0C0000}"/>
    <cellStyle name="SAPBEXHLevel3X 4" xfId="3148" xr:uid="{00000000-0005-0000-0000-00004E0C0000}"/>
    <cellStyle name="SAPBEXresData" xfId="3149" xr:uid="{00000000-0005-0000-0000-00004F0C0000}"/>
    <cellStyle name="SAPBEXresData 2" xfId="3150" xr:uid="{00000000-0005-0000-0000-0000500C0000}"/>
    <cellStyle name="SAPBEXresData 2 2" xfId="3151" xr:uid="{00000000-0005-0000-0000-0000510C0000}"/>
    <cellStyle name="SAPBEXresData 3" xfId="3152" xr:uid="{00000000-0005-0000-0000-0000520C0000}"/>
    <cellStyle name="SAPBEXresDataEmph" xfId="3153" xr:uid="{00000000-0005-0000-0000-0000530C0000}"/>
    <cellStyle name="SAPBEXresDataEmph 2" xfId="3154" xr:uid="{00000000-0005-0000-0000-0000540C0000}"/>
    <cellStyle name="SAPBEXresDataEmph 2 2" xfId="3155" xr:uid="{00000000-0005-0000-0000-0000550C0000}"/>
    <cellStyle name="SAPBEXresDataEmph 3" xfId="3156" xr:uid="{00000000-0005-0000-0000-0000560C0000}"/>
    <cellStyle name="SAPBEXresItem" xfId="3157" xr:uid="{00000000-0005-0000-0000-0000570C0000}"/>
    <cellStyle name="SAPBEXresItem 2" xfId="3158" xr:uid="{00000000-0005-0000-0000-0000580C0000}"/>
    <cellStyle name="SAPBEXresItem 2 2" xfId="3159" xr:uid="{00000000-0005-0000-0000-0000590C0000}"/>
    <cellStyle name="SAPBEXresItem 3" xfId="3160" xr:uid="{00000000-0005-0000-0000-00005A0C0000}"/>
    <cellStyle name="SAPBEXresItemX" xfId="3161" xr:uid="{00000000-0005-0000-0000-00005B0C0000}"/>
    <cellStyle name="SAPBEXresItemX 2" xfId="3162" xr:uid="{00000000-0005-0000-0000-00005C0C0000}"/>
    <cellStyle name="SAPBEXresItemX 2 2" xfId="3163" xr:uid="{00000000-0005-0000-0000-00005D0C0000}"/>
    <cellStyle name="SAPBEXresItemX 3" xfId="3164" xr:uid="{00000000-0005-0000-0000-00005E0C0000}"/>
    <cellStyle name="SAPBEXstdData" xfId="3165" xr:uid="{00000000-0005-0000-0000-00005F0C0000}"/>
    <cellStyle name="SAPBEXstdData 2" xfId="3166" xr:uid="{00000000-0005-0000-0000-0000600C0000}"/>
    <cellStyle name="SAPBEXstdData 2 2" xfId="3167" xr:uid="{00000000-0005-0000-0000-0000610C0000}"/>
    <cellStyle name="SAPBEXstdData 2 3" xfId="3168" xr:uid="{00000000-0005-0000-0000-0000620C0000}"/>
    <cellStyle name="SAPBEXstdData 3" xfId="3169" xr:uid="{00000000-0005-0000-0000-0000630C0000}"/>
    <cellStyle name="SAPBEXstdData 4" xfId="3170" xr:uid="{00000000-0005-0000-0000-0000640C0000}"/>
    <cellStyle name="SAPBEXstdData 5" xfId="3171" xr:uid="{00000000-0005-0000-0000-0000650C0000}"/>
    <cellStyle name="SAPBEXstdData_ADC_Detail_BS_Q1'14" xfId="3172" xr:uid="{00000000-0005-0000-0000-0000660C0000}"/>
    <cellStyle name="SAPBEXstdDataEmph" xfId="3173" xr:uid="{00000000-0005-0000-0000-0000670C0000}"/>
    <cellStyle name="SAPBEXstdDataEmph 2" xfId="3174" xr:uid="{00000000-0005-0000-0000-0000680C0000}"/>
    <cellStyle name="SAPBEXstdDataEmph 2 2" xfId="3175" xr:uid="{00000000-0005-0000-0000-0000690C0000}"/>
    <cellStyle name="SAPBEXstdDataEmph 2 3" xfId="3176" xr:uid="{00000000-0005-0000-0000-00006A0C0000}"/>
    <cellStyle name="SAPBEXstdDataEmph 3" xfId="3177" xr:uid="{00000000-0005-0000-0000-00006B0C0000}"/>
    <cellStyle name="SAPBEXstdDataEmph 4" xfId="3178" xr:uid="{00000000-0005-0000-0000-00006C0C0000}"/>
    <cellStyle name="SAPBEXstdDataEmph 5" xfId="3179" xr:uid="{00000000-0005-0000-0000-00006D0C0000}"/>
    <cellStyle name="SAPBEXstdDataEmph_ADC_Detail_BS_Q1'14" xfId="3180" xr:uid="{00000000-0005-0000-0000-00006E0C0000}"/>
    <cellStyle name="SAPBEXstdItem" xfId="3181" xr:uid="{00000000-0005-0000-0000-00006F0C0000}"/>
    <cellStyle name="SAPBEXstdItem 2" xfId="3182" xr:uid="{00000000-0005-0000-0000-0000700C0000}"/>
    <cellStyle name="SAPBEXstdItem 2 2" xfId="3183" xr:uid="{00000000-0005-0000-0000-0000710C0000}"/>
    <cellStyle name="SAPBEXstdItem 2 2 2" xfId="3184" xr:uid="{00000000-0005-0000-0000-0000720C0000}"/>
    <cellStyle name="SAPBEXstdItem 2 3" xfId="3185" xr:uid="{00000000-0005-0000-0000-0000730C0000}"/>
    <cellStyle name="SAPBEXstdItem 2 4" xfId="3186" xr:uid="{00000000-0005-0000-0000-0000740C0000}"/>
    <cellStyle name="SAPBEXstdItem 3" xfId="3187" xr:uid="{00000000-0005-0000-0000-0000750C0000}"/>
    <cellStyle name="SAPBEXstdItem 3 2" xfId="3188" xr:uid="{00000000-0005-0000-0000-0000760C0000}"/>
    <cellStyle name="SAPBEXstdItem 4" xfId="3189" xr:uid="{00000000-0005-0000-0000-0000770C0000}"/>
    <cellStyle name="SAPBEXstdItem 5" xfId="3190" xr:uid="{00000000-0005-0000-0000-0000780C0000}"/>
    <cellStyle name="SAPBEXstdItem 6" xfId="3191" xr:uid="{00000000-0005-0000-0000-0000790C0000}"/>
    <cellStyle name="SAPBEXstdItem_ADC_Detail_BS_Q1'14" xfId="3192" xr:uid="{00000000-0005-0000-0000-00007A0C0000}"/>
    <cellStyle name="SAPBEXstdItemX" xfId="3193" xr:uid="{00000000-0005-0000-0000-00007B0C0000}"/>
    <cellStyle name="SAPBEXstdItemX 2" xfId="3194" xr:uid="{00000000-0005-0000-0000-00007C0C0000}"/>
    <cellStyle name="SAPBEXstdItemX 2 2" xfId="3195" xr:uid="{00000000-0005-0000-0000-00007D0C0000}"/>
    <cellStyle name="SAPBEXstdItemX 2 2 2" xfId="3196" xr:uid="{00000000-0005-0000-0000-00007E0C0000}"/>
    <cellStyle name="SAPBEXstdItemX 2 3" xfId="3197" xr:uid="{00000000-0005-0000-0000-00007F0C0000}"/>
    <cellStyle name="SAPBEXstdItemX 2 4" xfId="3198" xr:uid="{00000000-0005-0000-0000-0000800C0000}"/>
    <cellStyle name="SAPBEXstdItemX 3" xfId="3199" xr:uid="{00000000-0005-0000-0000-0000810C0000}"/>
    <cellStyle name="SAPBEXstdItemX 3 2" xfId="3200" xr:uid="{00000000-0005-0000-0000-0000820C0000}"/>
    <cellStyle name="SAPBEXstdItemX 3 2 2" xfId="3201" xr:uid="{00000000-0005-0000-0000-0000830C0000}"/>
    <cellStyle name="SAPBEXstdItemX 3 2 2 2" xfId="3202" xr:uid="{00000000-0005-0000-0000-0000840C0000}"/>
    <cellStyle name="SAPBEXstdItemX 3 2 3" xfId="3203" xr:uid="{00000000-0005-0000-0000-0000850C0000}"/>
    <cellStyle name="SAPBEXstdItemX 3 3" xfId="3204" xr:uid="{00000000-0005-0000-0000-0000860C0000}"/>
    <cellStyle name="SAPBEXstdItemX 3 3 2" xfId="3205" xr:uid="{00000000-0005-0000-0000-0000870C0000}"/>
    <cellStyle name="SAPBEXstdItemX 3 4" xfId="3206" xr:uid="{00000000-0005-0000-0000-0000880C0000}"/>
    <cellStyle name="SAPBEXstdItemX 4" xfId="3207" xr:uid="{00000000-0005-0000-0000-0000890C0000}"/>
    <cellStyle name="SAPBEXstdItemX 4 2" xfId="3208" xr:uid="{00000000-0005-0000-0000-00008A0C0000}"/>
    <cellStyle name="SAPBEXstdItemX 4 2 2" xfId="3209" xr:uid="{00000000-0005-0000-0000-00008B0C0000}"/>
    <cellStyle name="SAPBEXstdItemX 4 2 2 2" xfId="3210" xr:uid="{00000000-0005-0000-0000-00008C0C0000}"/>
    <cellStyle name="SAPBEXstdItemX 4 2 3" xfId="3211" xr:uid="{00000000-0005-0000-0000-00008D0C0000}"/>
    <cellStyle name="SAPBEXstdItemX 4 3" xfId="3212" xr:uid="{00000000-0005-0000-0000-00008E0C0000}"/>
    <cellStyle name="SAPBEXstdItemX 4 3 2" xfId="3213" xr:uid="{00000000-0005-0000-0000-00008F0C0000}"/>
    <cellStyle name="SAPBEXstdItemX 4 4" xfId="3214" xr:uid="{00000000-0005-0000-0000-0000900C0000}"/>
    <cellStyle name="SAPBEXstdItemX 5" xfId="3215" xr:uid="{00000000-0005-0000-0000-0000910C0000}"/>
    <cellStyle name="SAPBEXstdItemX 5 2" xfId="3216" xr:uid="{00000000-0005-0000-0000-0000920C0000}"/>
    <cellStyle name="SAPBEXstdItemX 6" xfId="3217" xr:uid="{00000000-0005-0000-0000-0000930C0000}"/>
    <cellStyle name="SAPBEXstdItemX 7" xfId="3218" xr:uid="{00000000-0005-0000-0000-0000940C0000}"/>
    <cellStyle name="SAPBEXstdItemX 8" xfId="3219" xr:uid="{00000000-0005-0000-0000-0000950C0000}"/>
    <cellStyle name="SAPBEXstdItemX 9" xfId="3220" xr:uid="{00000000-0005-0000-0000-0000960C0000}"/>
    <cellStyle name="SAPBEXstdItemX_ADC_Detail_BS_Q1'14" xfId="3221" xr:uid="{00000000-0005-0000-0000-0000970C0000}"/>
    <cellStyle name="SAPBEXtitle" xfId="3222" xr:uid="{00000000-0005-0000-0000-0000980C0000}"/>
    <cellStyle name="SAPBEXtitle 2" xfId="3223" xr:uid="{00000000-0005-0000-0000-0000990C0000}"/>
    <cellStyle name="SAPBEXtitle 2 2" xfId="3224" xr:uid="{00000000-0005-0000-0000-00009A0C0000}"/>
    <cellStyle name="SAPBEXtitle 2 3" xfId="3225" xr:uid="{00000000-0005-0000-0000-00009B0C0000}"/>
    <cellStyle name="SAPBEXtitle 3" xfId="3226" xr:uid="{00000000-0005-0000-0000-00009C0C0000}"/>
    <cellStyle name="SAPBEXtitle 3 2" xfId="3227" xr:uid="{00000000-0005-0000-0000-00009D0C0000}"/>
    <cellStyle name="SAPBEXtitle 4" xfId="3228" xr:uid="{00000000-0005-0000-0000-00009E0C0000}"/>
    <cellStyle name="SAPBEXtitle 5" xfId="3229" xr:uid="{00000000-0005-0000-0000-00009F0C0000}"/>
    <cellStyle name="SAPBEXtitle 6" xfId="3230" xr:uid="{00000000-0005-0000-0000-0000A00C0000}"/>
    <cellStyle name="SAPBEXtitle 7" xfId="3231" xr:uid="{00000000-0005-0000-0000-0000A10C0000}"/>
    <cellStyle name="SAPBEXtitle_ADC_Detail_BS_Q1'14" xfId="3232" xr:uid="{00000000-0005-0000-0000-0000A20C0000}"/>
    <cellStyle name="SAPBEXundefined" xfId="3233" xr:uid="{00000000-0005-0000-0000-0000A30C0000}"/>
    <cellStyle name="SAPBEXundefined 2" xfId="3234" xr:uid="{00000000-0005-0000-0000-0000A40C0000}"/>
    <cellStyle name="SAPBEXundefined 2 2" xfId="3235" xr:uid="{00000000-0005-0000-0000-0000A50C0000}"/>
    <cellStyle name="SAPBEXundefined 2 3" xfId="3236" xr:uid="{00000000-0005-0000-0000-0000A60C0000}"/>
    <cellStyle name="SAPBEXundefined 3" xfId="3237" xr:uid="{00000000-0005-0000-0000-0000A70C0000}"/>
    <cellStyle name="SAPBEXundefined 4" xfId="3238" xr:uid="{00000000-0005-0000-0000-0000A80C0000}"/>
    <cellStyle name="SAPBEXundefined 5" xfId="3239" xr:uid="{00000000-0005-0000-0000-0000A90C0000}"/>
    <cellStyle name="SAPBEXundefined_ADC_Detail_BS_Q1'14" xfId="3240" xr:uid="{00000000-0005-0000-0000-0000AA0C0000}"/>
    <cellStyle name="SCH1" xfId="3241" xr:uid="{00000000-0005-0000-0000-0000AB0C0000}"/>
    <cellStyle name="section head" xfId="3242" xr:uid="{00000000-0005-0000-0000-0000AC0C0000}"/>
    <cellStyle name="SHADEDSTORES" xfId="3243" xr:uid="{00000000-0005-0000-0000-0000AD0C0000}"/>
    <cellStyle name="SHADEDSTORES 2" xfId="3244" xr:uid="{00000000-0005-0000-0000-0000AE0C0000}"/>
    <cellStyle name="small border line" xfId="3245" xr:uid="{00000000-0005-0000-0000-0000AF0C0000}"/>
    <cellStyle name="specstores" xfId="3246" xr:uid="{00000000-0005-0000-0000-0000B00C0000}"/>
    <cellStyle name="Standard" xfId="3247" xr:uid="{00000000-0005-0000-0000-0000B10C0000}"/>
    <cellStyle name="Standard 2" xfId="3248" xr:uid="{00000000-0005-0000-0000-0000B20C0000}"/>
    <cellStyle name="Style 1" xfId="3249" xr:uid="{00000000-0005-0000-0000-0000B30C0000}"/>
    <cellStyle name="Style 1 2" xfId="3250" xr:uid="{00000000-0005-0000-0000-0000B40C0000}"/>
    <cellStyle name="Style 1 3" xfId="3251" xr:uid="{00000000-0005-0000-0000-0000B50C0000}"/>
    <cellStyle name="style1" xfId="3252" xr:uid="{00000000-0005-0000-0000-0000B60C0000}"/>
    <cellStyle name="SubHeading" xfId="3253" xr:uid="{00000000-0005-0000-0000-0000B70C0000}"/>
    <cellStyle name="Subtotal" xfId="3254" xr:uid="{00000000-0005-0000-0000-0000B80C0000}"/>
    <cellStyle name="SymbolBlue" xfId="3255" xr:uid="{00000000-0005-0000-0000-0000B90C0000}"/>
    <cellStyle name="TED STANDARD" xfId="3256" xr:uid="{00000000-0005-0000-0000-0000BA0C0000}"/>
    <cellStyle name="Text Indent A" xfId="3257" xr:uid="{00000000-0005-0000-0000-0000BB0C0000}"/>
    <cellStyle name="Text Indent B" xfId="3258" xr:uid="{00000000-0005-0000-0000-0000BC0C0000}"/>
    <cellStyle name="Text Indent C" xfId="3259" xr:uid="{00000000-0005-0000-0000-0000BD0C0000}"/>
    <cellStyle name="threedecplace" xfId="3260" xr:uid="{00000000-0005-0000-0000-0000BE0C0000}"/>
    <cellStyle name="threedecplace 2" xfId="3261" xr:uid="{00000000-0005-0000-0000-0000BF0C0000}"/>
    <cellStyle name="Tickmark" xfId="3262" xr:uid="{00000000-0005-0000-0000-0000C00C0000}"/>
    <cellStyle name="Times New Roman" xfId="3263" xr:uid="{00000000-0005-0000-0000-0000C10C0000}"/>
    <cellStyle name="Title 2" xfId="3264" xr:uid="{00000000-0005-0000-0000-0000C20C0000}"/>
    <cellStyle name="Title 2 2" xfId="3265" xr:uid="{00000000-0005-0000-0000-0000C30C0000}"/>
    <cellStyle name="Title 2 2 2" xfId="3266" xr:uid="{00000000-0005-0000-0000-0000C40C0000}"/>
    <cellStyle name="Title 2 3" xfId="3267" xr:uid="{00000000-0005-0000-0000-0000C50C0000}"/>
    <cellStyle name="Title 2 4" xfId="3268" xr:uid="{00000000-0005-0000-0000-0000C60C0000}"/>
    <cellStyle name="Title 3" xfId="3269" xr:uid="{00000000-0005-0000-0000-0000C70C0000}"/>
    <cellStyle name="Title 3 2" xfId="3270" xr:uid="{00000000-0005-0000-0000-0000C80C0000}"/>
    <cellStyle name="Title 4" xfId="3271" xr:uid="{00000000-0005-0000-0000-0000C90C0000}"/>
    <cellStyle name="Title 5" xfId="3272" xr:uid="{00000000-0005-0000-0000-0000CA0C0000}"/>
    <cellStyle name="Total 2" xfId="3273" xr:uid="{00000000-0005-0000-0000-0000CB0C0000}"/>
    <cellStyle name="Total 2 2" xfId="3274" xr:uid="{00000000-0005-0000-0000-0000CC0C0000}"/>
    <cellStyle name="Total 2 2 2" xfId="3275" xr:uid="{00000000-0005-0000-0000-0000CD0C0000}"/>
    <cellStyle name="Total 2 3" xfId="3276" xr:uid="{00000000-0005-0000-0000-0000CE0C0000}"/>
    <cellStyle name="Total 3" xfId="3277" xr:uid="{00000000-0005-0000-0000-0000CF0C0000}"/>
    <cellStyle name="Total 3 2" xfId="3278" xr:uid="{00000000-0005-0000-0000-0000D00C0000}"/>
    <cellStyle name="Total 4" xfId="3279" xr:uid="{00000000-0005-0000-0000-0000D10C0000}"/>
    <cellStyle name="Total 5" xfId="3280" xr:uid="{00000000-0005-0000-0000-0000D20C0000}"/>
    <cellStyle name="Tusental (0)_laroux" xfId="3281" xr:uid="{00000000-0005-0000-0000-0000D30C0000}"/>
    <cellStyle name="Tusental_laroux" xfId="3282" xr:uid="{00000000-0005-0000-0000-0000D40C0000}"/>
    <cellStyle name="twodecplace" xfId="3283" xr:uid="{00000000-0005-0000-0000-0000D50C0000}"/>
    <cellStyle name="Valuta (0)" xfId="3284" xr:uid="{00000000-0005-0000-0000-0000D60C0000}"/>
    <cellStyle name="Valuta_laroux" xfId="3285" xr:uid="{00000000-0005-0000-0000-0000D70C0000}"/>
    <cellStyle name="W" xfId="3286" xr:uid="{00000000-0005-0000-0000-0000D80C0000}"/>
    <cellStyle name="Warning Text 2" xfId="3287" xr:uid="{00000000-0005-0000-0000-0000D90C0000}"/>
    <cellStyle name="Warning Text 2 2" xfId="3288" xr:uid="{00000000-0005-0000-0000-0000DA0C0000}"/>
    <cellStyle name="Warning Text 2 2 2" xfId="3289" xr:uid="{00000000-0005-0000-0000-0000DB0C0000}"/>
    <cellStyle name="Warning Text 2 3" xfId="3290" xr:uid="{00000000-0005-0000-0000-0000DC0C0000}"/>
    <cellStyle name="Warning Text 3" xfId="3291" xr:uid="{00000000-0005-0000-0000-0000DD0C0000}"/>
    <cellStyle name="Warning Text 3 2" xfId="3292" xr:uid="{00000000-0005-0000-0000-0000DE0C0000}"/>
    <cellStyle name="Warning Text 4" xfId="3293" xr:uid="{00000000-0005-0000-0000-0000DF0C0000}"/>
    <cellStyle name="Warning Text 5" xfId="3294" xr:uid="{00000000-0005-0000-0000-0000E00C0000}"/>
    <cellStyle name="WingdingsBlack" xfId="3295" xr:uid="{00000000-0005-0000-0000-0000E10C0000}"/>
    <cellStyle name="WingdingsRed" xfId="3296" xr:uid="{00000000-0005-0000-0000-0000E20C0000}"/>
    <cellStyle name="WingdingsWhite" xfId="3297" xr:uid="{00000000-0005-0000-0000-0000E30C0000}"/>
    <cellStyle name="wrap" xfId="3298" xr:uid="{00000000-0005-0000-0000-0000E40C0000}"/>
    <cellStyle name="Wไhrung [0]_35ERI8T2gbIEMixb4v26icuOo" xfId="3299" xr:uid="{00000000-0005-0000-0000-0000E50C0000}"/>
    <cellStyle name="Wไhrung_35ERI8T2gbIEMixb4v26icuOo" xfId="3300" xr:uid="{00000000-0005-0000-0000-0000E60C0000}"/>
    <cellStyle name="アクセント 1" xfId="3301" xr:uid="{00000000-0005-0000-0000-0000E70C0000}"/>
    <cellStyle name="アクセント 2" xfId="3302" xr:uid="{00000000-0005-0000-0000-0000E80C0000}"/>
    <cellStyle name="アクセント 3" xfId="3303" xr:uid="{00000000-0005-0000-0000-0000E90C0000}"/>
    <cellStyle name="アクセント 4" xfId="3304" xr:uid="{00000000-0005-0000-0000-0000EA0C0000}"/>
    <cellStyle name="アクセント 5" xfId="3305" xr:uid="{00000000-0005-0000-0000-0000EB0C0000}"/>
    <cellStyle name="アクセント 6" xfId="3306" xr:uid="{00000000-0005-0000-0000-0000EC0C0000}"/>
    <cellStyle name="ｵﾒﾁ｡ﾒﾃ爼ﾗ靉ﾁ篦ｧﾋﾅﾒﾂﾁﾔｵﾔ" xfId="3307" xr:uid="{00000000-0005-0000-0000-0000ED0C0000}"/>
    <cellStyle name="タイトル" xfId="3308" xr:uid="{00000000-0005-0000-0000-0000EE0C0000}"/>
    <cellStyle name="チェック セル" xfId="3309" xr:uid="{00000000-0005-0000-0000-0000EF0C0000}"/>
    <cellStyle name="どちらでもない" xfId="3310" xr:uid="{00000000-0005-0000-0000-0000F00C0000}"/>
    <cellStyle name="メモ" xfId="3311" xr:uid="{00000000-0005-0000-0000-0000F10C0000}"/>
    <cellStyle name="リンク セル" xfId="3312" xr:uid="{00000000-0005-0000-0000-0000F20C0000}"/>
    <cellStyle name="เครื่องหมายจุลภาค 10" xfId="3316" xr:uid="{00000000-0005-0000-0000-0000F30C0000}"/>
    <cellStyle name="เครื่องหมายจุลภาค 10 2" xfId="3317" xr:uid="{00000000-0005-0000-0000-0000F40C0000}"/>
    <cellStyle name="เครื่องหมายจุลภาค 11" xfId="3318" xr:uid="{00000000-0005-0000-0000-0000F50C0000}"/>
    <cellStyle name="เครื่องหมายจุลภาค 11 2" xfId="3319" xr:uid="{00000000-0005-0000-0000-0000F60C0000}"/>
    <cellStyle name="เครื่องหมายจุลภาค 11 2 2" xfId="4589" xr:uid="{0E245C77-B6EC-44F0-BC8D-A5E44941184A}"/>
    <cellStyle name="เครื่องหมายจุลภาค 11 3" xfId="4588" xr:uid="{78BB258E-3EF7-47BD-8832-5AF157C8AB82}"/>
    <cellStyle name="เครื่องหมายจุลภาค 12" xfId="3320" xr:uid="{00000000-0005-0000-0000-0000F70C0000}"/>
    <cellStyle name="เครื่องหมายจุลภาค 12 2" xfId="3321" xr:uid="{00000000-0005-0000-0000-0000F80C0000}"/>
    <cellStyle name="เครื่องหมายจุลภาค 12 2 2" xfId="4591" xr:uid="{8B57EDAF-8E77-468E-A66C-D74ADAB91A33}"/>
    <cellStyle name="เครื่องหมายจุลภาค 12 3" xfId="4590" xr:uid="{6F765096-5916-4553-8B5A-BB632EFAE077}"/>
    <cellStyle name="เครื่องหมายจุลภาค 13" xfId="3322" xr:uid="{00000000-0005-0000-0000-0000F90C0000}"/>
    <cellStyle name="เครื่องหมายจุลภาค 13 2" xfId="4592" xr:uid="{23B18571-0176-4727-8904-0F1BA234555D}"/>
    <cellStyle name="เครื่องหมายจุลภาค 14" xfId="3323" xr:uid="{00000000-0005-0000-0000-0000FA0C0000}"/>
    <cellStyle name="เครื่องหมายจุลภาค 14 2" xfId="3324" xr:uid="{00000000-0005-0000-0000-0000FB0C0000}"/>
    <cellStyle name="เครื่องหมายจุลภาค 14 2 2" xfId="4594" xr:uid="{AECAE7FB-BC31-4677-9BB5-35ABA68529AE}"/>
    <cellStyle name="เครื่องหมายจุลภาค 14 3" xfId="4593" xr:uid="{F207DB7C-419D-463A-9E26-3A0341329EC0}"/>
    <cellStyle name="เครื่องหมายจุลภาค 2" xfId="3325" xr:uid="{00000000-0005-0000-0000-0000FC0C0000}"/>
    <cellStyle name="เครื่องหมายจุลภาค 2 2" xfId="3326" xr:uid="{00000000-0005-0000-0000-0000FD0C0000}"/>
    <cellStyle name="เครื่องหมายจุลภาค 2 2 2" xfId="4596" xr:uid="{02A379CE-D2C9-4782-878B-A4C3C2BF9EA4}"/>
    <cellStyle name="เครื่องหมายจุลภาค 2 3" xfId="3327" xr:uid="{00000000-0005-0000-0000-0000FE0C0000}"/>
    <cellStyle name="เครื่องหมายจุลภาค 2 3 2" xfId="3328" xr:uid="{00000000-0005-0000-0000-0000FF0C0000}"/>
    <cellStyle name="เครื่องหมายจุลภาค 2 3 2 2" xfId="4598" xr:uid="{863AC5D9-5738-4FD1-850C-EDEA58EFBE68}"/>
    <cellStyle name="เครื่องหมายจุลภาค 2 3 3" xfId="4597" xr:uid="{76680710-2D52-403D-A475-CD8A771FE12E}"/>
    <cellStyle name="เครื่องหมายจุลภาค 2 4" xfId="4595" xr:uid="{D11560AA-8128-4437-8CE8-20CFF44549A6}"/>
    <cellStyle name="เครื่องหมายจุลภาค 3" xfId="3329" xr:uid="{00000000-0005-0000-0000-0000000D0000}"/>
    <cellStyle name="เครื่องหมายจุลภาค 3 2" xfId="3330" xr:uid="{00000000-0005-0000-0000-0000010D0000}"/>
    <cellStyle name="เครื่องหมายจุลภาค 3 2 2" xfId="3331" xr:uid="{00000000-0005-0000-0000-0000020D0000}"/>
    <cellStyle name="เครื่องหมายจุลภาค 3 3" xfId="3332" xr:uid="{00000000-0005-0000-0000-0000030D0000}"/>
    <cellStyle name="เครื่องหมายจุลภาค 3 3 2" xfId="3333" xr:uid="{00000000-0005-0000-0000-0000040D0000}"/>
    <cellStyle name="เครื่องหมายจุลภาค 3 3 2 2" xfId="4600" xr:uid="{DB67569F-D296-4208-B070-FD93D8E377F2}"/>
    <cellStyle name="เครื่องหมายจุลภาค 3 3 3" xfId="4599" xr:uid="{BE2635DD-06F4-4BF0-AC2A-9F4A40318B6F}"/>
    <cellStyle name="เครื่องหมายจุลภาค 3 4" xfId="3334" xr:uid="{00000000-0005-0000-0000-0000050D0000}"/>
    <cellStyle name="เครื่องหมายจุลภาค 3 4 2" xfId="3335" xr:uid="{00000000-0005-0000-0000-0000060D0000}"/>
    <cellStyle name="เครื่องหมายจุลภาค 3 4 2 2" xfId="4602" xr:uid="{65C05E5E-A28A-46B8-A2AA-06BAFD5C4AE2}"/>
    <cellStyle name="เครื่องหมายจุลภาค 3 4 3" xfId="4601" xr:uid="{210A15F3-B53E-4631-9AB8-F41DA9E29BE2}"/>
    <cellStyle name="เครื่องหมายจุลภาค 3 5" xfId="3336" xr:uid="{00000000-0005-0000-0000-0000070D0000}"/>
    <cellStyle name="เครื่องหมายจุลภาค 3 5 2" xfId="4603" xr:uid="{28A8CD50-39C9-4315-99A6-36C2947EF4CC}"/>
    <cellStyle name="เครื่องหมายจุลภาค 4" xfId="3337" xr:uid="{00000000-0005-0000-0000-0000080D0000}"/>
    <cellStyle name="เครื่องหมายจุลภาค 4 2" xfId="4604" xr:uid="{2565D090-FF0B-4F0D-BA75-CB15A870C132}"/>
    <cellStyle name="เครื่องหมายจุลภาค 5" xfId="3338" xr:uid="{00000000-0005-0000-0000-0000090D0000}"/>
    <cellStyle name="เครื่องหมายจุลภาค 5 2" xfId="4605" xr:uid="{85A62A89-13D4-4C5D-B5E2-01B522FA8894}"/>
    <cellStyle name="เครื่องหมายจุลภาค 6" xfId="3339" xr:uid="{00000000-0005-0000-0000-00000A0D0000}"/>
    <cellStyle name="เครื่องหมายจุลภาค 6 2" xfId="3340" xr:uid="{00000000-0005-0000-0000-00000B0D0000}"/>
    <cellStyle name="เครื่องหมายจุลภาค 6 2 2" xfId="4607" xr:uid="{BC85ECCB-BE13-4C38-8E95-267F541899BA}"/>
    <cellStyle name="เครื่องหมายจุลภาค 6 3" xfId="4606" xr:uid="{F3AB69E1-29DE-4ED8-AB13-9EBEC07BA238}"/>
    <cellStyle name="เครื่องหมายจุลภาค 7" xfId="3341" xr:uid="{00000000-0005-0000-0000-00000C0D0000}"/>
    <cellStyle name="เครื่องหมายจุลภาค 7 2" xfId="4608" xr:uid="{08B2E12D-8A17-431E-816C-572F5E5F4FAA}"/>
    <cellStyle name="เครื่องหมายจุลภาค 8" xfId="3342" xr:uid="{00000000-0005-0000-0000-00000D0D0000}"/>
    <cellStyle name="เครื่องหมายจุลภาค 8 2" xfId="4609" xr:uid="{B33810B5-712F-4248-AB84-C69FF94402A0}"/>
    <cellStyle name="เครื่องหมายจุลภาค 9" xfId="3343" xr:uid="{00000000-0005-0000-0000-00000E0D0000}"/>
    <cellStyle name="เครื่องหมายจุลภาค 9 2" xfId="3344" xr:uid="{00000000-0005-0000-0000-00000F0D0000}"/>
    <cellStyle name="เครื่องหมายจุลภาค 9 2 2" xfId="3345" xr:uid="{00000000-0005-0000-0000-0000100D0000}"/>
    <cellStyle name="เครื่องหมายจุลภาค 9 2 2 2" xfId="4612" xr:uid="{EB2C1BDF-68E9-4FE8-B2A1-396C826CD577}"/>
    <cellStyle name="เครื่องหมายจุลภาค 9 2 3" xfId="4611" xr:uid="{B08BFA83-4CA3-4148-8DF9-F56A4539A28D}"/>
    <cellStyle name="เครื่องหมายจุลภาค 9 3" xfId="3346" xr:uid="{00000000-0005-0000-0000-0000110D0000}"/>
    <cellStyle name="เครื่องหมายจุลภาค 9 3 2" xfId="4613" xr:uid="{71F114A2-3E90-42AF-969C-302A84EEA7EB}"/>
    <cellStyle name="เครื่องหมายจุลภาค 9 4" xfId="4610" xr:uid="{6A41C66F-6880-4F29-ADF4-A9590CEAC1A0}"/>
    <cellStyle name="เครื่องหมายจุลภาค_sum M12-2010 MIMO Tech" xfId="3347" xr:uid="{00000000-0005-0000-0000-0000120D0000}"/>
    <cellStyle name="เชื่อมโยงหลายมิติ" xfId="3349" xr:uid="{00000000-0005-0000-0000-0000130D0000}"/>
    <cellStyle name="เชื่อมโยงหลายมิติ 2" xfId="3350" xr:uid="{00000000-0005-0000-0000-0000140D0000}"/>
    <cellStyle name="เซลล์ตรวจสอบ 2" xfId="3351" xr:uid="{00000000-0005-0000-0000-0000150D0000}"/>
    <cellStyle name="เซลล์ที่มีการเชื่อมโยง 2" xfId="3352" xr:uid="{00000000-0005-0000-0000-0000160D0000}"/>
    <cellStyle name="เปอร์เซ็นต์ 2" xfId="3389" xr:uid="{00000000-0005-0000-0000-0000170D0000}"/>
    <cellStyle name="เปอร์เซ็นต์ 3" xfId="3390" xr:uid="{00000000-0005-0000-0000-0000180D0000}"/>
    <cellStyle name="เปอร์เซ็นต์ 3 2" xfId="3391" xr:uid="{00000000-0005-0000-0000-0000190D0000}"/>
    <cellStyle name="แย่ 2" xfId="3393" xr:uid="{00000000-0005-0000-0000-00001A0D0000}"/>
    <cellStyle name="แสดงผล 2" xfId="3409" xr:uid="{00000000-0005-0000-0000-00001B0D0000}"/>
    <cellStyle name="การคำนวณ 2" xfId="3313" xr:uid="{00000000-0005-0000-0000-00001C0D0000}"/>
    <cellStyle name="ข้อความเตือน 2" xfId="3314" xr:uid="{00000000-0005-0000-0000-00001D0D0000}"/>
    <cellStyle name="ข้อความอธิบาย 2" xfId="3315" xr:uid="{00000000-0005-0000-0000-00001E0D0000}"/>
    <cellStyle name="ชื่อเรื่อง 2" xfId="3348" xr:uid="{00000000-0005-0000-0000-00001F0D0000}"/>
    <cellStyle name="ณfน๔_NTCณ๘ป๙ (2)" xfId="3353" xr:uid="{00000000-0005-0000-0000-0000200D0000}"/>
    <cellStyle name="ดี 2" xfId="3354" xr:uid="{00000000-0005-0000-0000-0000210D0000}"/>
    <cellStyle name="ตามการเชื่อมโยงหลายมิติ" xfId="3355" xr:uid="{00000000-0005-0000-0000-0000220D0000}"/>
    <cellStyle name="ตามการเชื่อมโยงหลายมิติ 2" xfId="3356" xr:uid="{00000000-0005-0000-0000-0000230D0000}"/>
    <cellStyle name="น้บะภฒ_95" xfId="3357" xr:uid="{00000000-0005-0000-0000-0000240D0000}"/>
    <cellStyle name="ปกติ 2" xfId="3358" xr:uid="{00000000-0005-0000-0000-0000250D0000}"/>
    <cellStyle name="ปกติ 2 2" xfId="3359" xr:uid="{00000000-0005-0000-0000-0000260D0000}"/>
    <cellStyle name="ปกติ 2 2 2" xfId="3360" xr:uid="{00000000-0005-0000-0000-0000270D0000}"/>
    <cellStyle name="ปกติ 2 2 2 2" xfId="3361" xr:uid="{00000000-0005-0000-0000-0000280D0000}"/>
    <cellStyle name="ปกติ 2 2 2 2 2" xfId="4616" xr:uid="{54BEFAE5-DA91-44A6-B67A-B84073C39FE2}"/>
    <cellStyle name="ปกติ 2 2 2 3" xfId="4615" xr:uid="{EAFAB7BC-3EA1-4042-9CC7-8C8AA3CCFD0E}"/>
    <cellStyle name="ปกติ 2 2 3" xfId="3362" xr:uid="{00000000-0005-0000-0000-0000290D0000}"/>
    <cellStyle name="ปกติ 2 2 3 2" xfId="4617" xr:uid="{224027A4-B987-478E-A252-7F50770292F6}"/>
    <cellStyle name="ปกติ 2 2 4" xfId="3363" xr:uid="{00000000-0005-0000-0000-00002A0D0000}"/>
    <cellStyle name="ปกติ 2 2 5" xfId="4614" xr:uid="{05CFB72F-37C3-4BCA-9F8D-AB44BB227FC7}"/>
    <cellStyle name="ปกติ 2 3" xfId="3364" xr:uid="{00000000-0005-0000-0000-00002B0D0000}"/>
    <cellStyle name="ปกติ 2 3 2" xfId="3365" xr:uid="{00000000-0005-0000-0000-00002C0D0000}"/>
    <cellStyle name="ปกติ 2 3 2 2" xfId="4619" xr:uid="{C7F93627-F8FB-4393-B245-C92C552B5739}"/>
    <cellStyle name="ปกติ 2 3 3" xfId="4618" xr:uid="{E59D96CB-3406-415B-BDCA-B6FAE80C2857}"/>
    <cellStyle name="ปกติ 2 4" xfId="3366" xr:uid="{00000000-0005-0000-0000-00002D0D0000}"/>
    <cellStyle name="ปกติ 2 4 2" xfId="3367" xr:uid="{00000000-0005-0000-0000-00002E0D0000}"/>
    <cellStyle name="ปกติ 2 4 2 2" xfId="4621" xr:uid="{5020A4F7-505D-46E9-987D-DB6E1040459A}"/>
    <cellStyle name="ปกติ 2 4 3" xfId="4620" xr:uid="{7B643D1D-524B-4FEE-9FE8-8EB509AFFA6C}"/>
    <cellStyle name="ปกติ 2 5" xfId="3368" xr:uid="{00000000-0005-0000-0000-00002F0D0000}"/>
    <cellStyle name="ปกติ 3" xfId="3369" xr:uid="{00000000-0005-0000-0000-0000300D0000}"/>
    <cellStyle name="ปกติ 3 2" xfId="3370" xr:uid="{00000000-0005-0000-0000-0000310D0000}"/>
    <cellStyle name="ปกติ 3 2 2" xfId="3371" xr:uid="{00000000-0005-0000-0000-0000320D0000}"/>
    <cellStyle name="ปกติ 3 2 2 2" xfId="3372" xr:uid="{00000000-0005-0000-0000-0000330D0000}"/>
    <cellStyle name="ปกติ 3 2 3" xfId="3373" xr:uid="{00000000-0005-0000-0000-0000340D0000}"/>
    <cellStyle name="ปกติ 3 2_AIN OPEX 2011" xfId="3374" xr:uid="{00000000-0005-0000-0000-0000350D0000}"/>
    <cellStyle name="ปกติ 3 3" xfId="3375" xr:uid="{00000000-0005-0000-0000-0000360D0000}"/>
    <cellStyle name="ปกติ 3 4" xfId="3376" xr:uid="{00000000-0005-0000-0000-0000370D0000}"/>
    <cellStyle name="ปกติ 3_AIN OPEX 2011" xfId="3377" xr:uid="{00000000-0005-0000-0000-0000380D0000}"/>
    <cellStyle name="ปกติ 4" xfId="3378" xr:uid="{00000000-0005-0000-0000-0000390D0000}"/>
    <cellStyle name="ปกติ 5" xfId="3379" xr:uid="{00000000-0005-0000-0000-00003A0D0000}"/>
    <cellStyle name="ปกติ 6" xfId="3380" xr:uid="{00000000-0005-0000-0000-00003B0D0000}"/>
    <cellStyle name="ปกติ 6 2" xfId="3381" xr:uid="{00000000-0005-0000-0000-00003C0D0000}"/>
    <cellStyle name="ปกติ 7" xfId="3382" xr:uid="{00000000-0005-0000-0000-00003D0D0000}"/>
    <cellStyle name="ปกติ 7 2" xfId="3383" xr:uid="{00000000-0005-0000-0000-00003E0D0000}"/>
    <cellStyle name="ปกติ 8" xfId="3384" xr:uid="{00000000-0005-0000-0000-00003F0D0000}"/>
    <cellStyle name="ปกติ 8 2" xfId="3385" xr:uid="{00000000-0005-0000-0000-0000400D0000}"/>
    <cellStyle name="ปกติ_4502004" xfId="3386" xr:uid="{00000000-0005-0000-0000-0000410D0000}"/>
    <cellStyle name="ป้อนค่า 2" xfId="3387" xr:uid="{00000000-0005-0000-0000-0000420D0000}"/>
    <cellStyle name="ปานกลาง 2" xfId="3388" xr:uid="{00000000-0005-0000-0000-0000430D0000}"/>
    <cellStyle name="ผลรวม 2" xfId="3392" xr:uid="{00000000-0005-0000-0000-0000440D0000}"/>
    <cellStyle name="ฤ?ธถ [0]_95" xfId="3394" xr:uid="{00000000-0005-0000-0000-0000450D0000}"/>
    <cellStyle name="ฤ?ธถ_95" xfId="3395" xr:uid="{00000000-0005-0000-0000-0000460D0000}"/>
    <cellStyle name="ฤธถ [0]_0e82ylkxXsZu0YORaMwizTk2E" xfId="3396" xr:uid="{00000000-0005-0000-0000-0000470D0000}"/>
    <cellStyle name="ฤธถ_0e82ylkxXsZu0YORaMwizTk2E" xfId="3397" xr:uid="{00000000-0005-0000-0000-0000480D0000}"/>
    <cellStyle name="ลวดลาย" xfId="3398" xr:uid="{00000000-0005-0000-0000-0000490D0000}"/>
    <cellStyle name="ล๋ศญ [0]_0e82ylkxXsZu0YORaMwizTk2E" xfId="3399" xr:uid="{00000000-0005-0000-0000-00004A0D0000}"/>
    <cellStyle name="ล๋ศญ_0e82ylkxXsZu0YORaMwizTk2E" xfId="3400" xr:uid="{00000000-0005-0000-0000-00004B0D0000}"/>
    <cellStyle name="ลักษณะ 1" xfId="3401" xr:uid="{00000000-0005-0000-0000-00004C0D0000}"/>
    <cellStyle name="วฅมุ_4ฟ๙ฝวภ๛" xfId="3402" xr:uid="{00000000-0005-0000-0000-00004D0D0000}"/>
    <cellStyle name="ส่วนที่ถูกเน้น1 2" xfId="3403" xr:uid="{00000000-0005-0000-0000-00004E0D0000}"/>
    <cellStyle name="ส่วนที่ถูกเน้น2 2" xfId="3404" xr:uid="{00000000-0005-0000-0000-00004F0D0000}"/>
    <cellStyle name="ส่วนที่ถูกเน้น3 2" xfId="3405" xr:uid="{00000000-0005-0000-0000-0000500D0000}"/>
    <cellStyle name="ส่วนที่ถูกเน้น4 2" xfId="3406" xr:uid="{00000000-0005-0000-0000-0000510D0000}"/>
    <cellStyle name="ส่วนที่ถูกเน้น5 2" xfId="3407" xr:uid="{00000000-0005-0000-0000-0000520D0000}"/>
    <cellStyle name="ส่วนที่ถูกเน้น6 2" xfId="3408" xr:uid="{00000000-0005-0000-0000-0000530D0000}"/>
    <cellStyle name="หมายเหตุ 2" xfId="3410" xr:uid="{00000000-0005-0000-0000-0000540D0000}"/>
    <cellStyle name="หัวเรื่อง 1 2" xfId="3411" xr:uid="{00000000-0005-0000-0000-0000550D0000}"/>
    <cellStyle name="หัวเรื่อง 2 2" xfId="3412" xr:uid="{00000000-0005-0000-0000-0000560D0000}"/>
    <cellStyle name="หัวเรื่อง 3 2" xfId="3413" xr:uid="{00000000-0005-0000-0000-0000570D0000}"/>
    <cellStyle name="หัวเรื่อง 4 2" xfId="3414" xr:uid="{00000000-0005-0000-0000-0000580D0000}"/>
    <cellStyle name="ơ᪒＀＀＀＀＀＀＀＀＀＀＀＀＀＀＀＀＀＀＀＀＀＀＀＀＀＀＀＀ma_QTR94_95_1ฟ๙ศธบ๑ณปฟช (2)" xfId="3415" xr:uid="{00000000-0005-0000-0000-0000590D0000}"/>
    <cellStyle name="…_x000e__x000a_ธ๎_x000c_U_x0001_ฅ_x0005_ด_x000a__x0007__x0001__x0001_" xfId="3416" xr:uid="{00000000-0005-0000-0000-00005A0D0000}"/>
    <cellStyle name="_x001d_๐7_x000c_๎_x0017__x000d_เU_x0001_า_x0006_|!_x0007__x0001__x0001_" xfId="3417" xr:uid="{00000000-0005-0000-0000-00005B0D0000}"/>
    <cellStyle name="_x001d_๐7_x000c_๎_x0017__x000d_เU_x0001_า_x0006_!_x0007__x0001__x0001_" xfId="3418" xr:uid="{00000000-0005-0000-0000-00005C0D0000}"/>
    <cellStyle name="_xddb0_̟ᩒb_xdddc_̟ᩢb_xde1c_̟ᩲbơ᪂bơ᪒＀＀＀＀＀＀＀＀＀＀＀＀＀＀＀＀＀＀＀＀＀＀＀＀＀＀＀＀ma_QTR94_95_1ฟ๙ศธบ๑ณปฟช (2)" xfId="3419" xr:uid="{00000000-0005-0000-0000-00005D0D0000}"/>
    <cellStyle name="콤마 [0]_SGV" xfId="3420" xr:uid="{00000000-0005-0000-0000-00005E0D0000}"/>
    <cellStyle name="콤마_SGV" xfId="3421" xr:uid="{00000000-0005-0000-0000-00005F0D0000}"/>
    <cellStyle name="통화 [0]_PERSONAL" xfId="3422" xr:uid="{00000000-0005-0000-0000-0000600D0000}"/>
    <cellStyle name="통화_PERSONAL" xfId="3423" xr:uid="{00000000-0005-0000-0000-0000610D0000}"/>
    <cellStyle name="표준_PERSONAL" xfId="3424" xr:uid="{00000000-0005-0000-0000-0000620D0000}"/>
    <cellStyle name="一般_~4664860" xfId="3425" xr:uid="{00000000-0005-0000-0000-0000630D0000}"/>
    <cellStyle name="入力" xfId="3426" xr:uid="{00000000-0005-0000-0000-0000640D0000}"/>
    <cellStyle name="出力" xfId="3427" xr:uid="{00000000-0005-0000-0000-0000650D0000}"/>
    <cellStyle name="出力 2" xfId="3428" xr:uid="{00000000-0005-0000-0000-0000660D0000}"/>
    <cellStyle name="千位[0]_laroux" xfId="3429" xr:uid="{00000000-0005-0000-0000-0000670D0000}"/>
    <cellStyle name="千位分隔[0]_2.5G报价模板" xfId="3430" xr:uid="{00000000-0005-0000-0000-0000680D0000}"/>
    <cellStyle name="千位分隔_10原料汇总" xfId="3431" xr:uid="{00000000-0005-0000-0000-0000690D0000}"/>
    <cellStyle name="千分位[0]_laroux" xfId="3432" xr:uid="{00000000-0005-0000-0000-00006A0D0000}"/>
    <cellStyle name="千分位_laroux" xfId="3433" xr:uid="{00000000-0005-0000-0000-00006B0D0000}"/>
    <cellStyle name="后继超级链接" xfId="3434" xr:uid="{00000000-0005-0000-0000-00006C0D0000}"/>
    <cellStyle name="好" xfId="3435" xr:uid="{00000000-0005-0000-0000-00006D0D0000}"/>
    <cellStyle name="好_BUDGET REV   COST ASC Y 2009 with out L3 Nokia PhoneOne 570k" xfId="3436" xr:uid="{00000000-0005-0000-0000-00006E0D0000}"/>
    <cellStyle name="好_BUDGET REV   COST ASC Y 2009 with out L3 Nokia PhoneOne 570k_AIN_PL_BS_2010_06" xfId="3437" xr:uid="{00000000-0005-0000-0000-00006F0D0000}"/>
    <cellStyle name="好_FORECAST TEB 3 YEAR" xfId="3438" xr:uid="{00000000-0005-0000-0000-0000700D0000}"/>
    <cellStyle name="好_FORECAST TEB 3 YEAR_AIN_PL_BS_2010_06" xfId="3439" xr:uid="{00000000-0005-0000-0000-0000710D0000}"/>
    <cellStyle name="差" xfId="3440" xr:uid="{00000000-0005-0000-0000-0000720D0000}"/>
    <cellStyle name="差_BUDGET REV   COST ASC Y 2009 with out L3 Nokia PhoneOne 570k" xfId="3441" xr:uid="{00000000-0005-0000-0000-0000730D0000}"/>
    <cellStyle name="差_BUDGET REV   COST ASC Y 2009 with out L3 Nokia PhoneOne 570k_AIN_PL_BS_2010_06" xfId="3442" xr:uid="{00000000-0005-0000-0000-0000740D0000}"/>
    <cellStyle name="差_FORECAST TEB 3 YEAR" xfId="3443" xr:uid="{00000000-0005-0000-0000-0000750D0000}"/>
    <cellStyle name="差_FORECAST TEB 3 YEAR_AIN_PL_BS_2010_06" xfId="3444" xr:uid="{00000000-0005-0000-0000-0000760D0000}"/>
    <cellStyle name="常规_03-三表 (1)" xfId="3445" xr:uid="{00000000-0005-0000-0000-0000770D0000}"/>
    <cellStyle name="强调文字颜色 1" xfId="3446" xr:uid="{00000000-0005-0000-0000-0000780D0000}"/>
    <cellStyle name="强调文字颜色 2" xfId="3447" xr:uid="{00000000-0005-0000-0000-0000790D0000}"/>
    <cellStyle name="强调文字颜色 3" xfId="3448" xr:uid="{00000000-0005-0000-0000-00007A0D0000}"/>
    <cellStyle name="强调文字颜色 4" xfId="3449" xr:uid="{00000000-0005-0000-0000-00007B0D0000}"/>
    <cellStyle name="强调文字颜色 5" xfId="3450" xr:uid="{00000000-0005-0000-0000-00007C0D0000}"/>
    <cellStyle name="强调文字颜色 6" xfId="3451" xr:uid="{00000000-0005-0000-0000-00007D0D0000}"/>
    <cellStyle name="悪い" xfId="3452" xr:uid="{00000000-0005-0000-0000-00007E0D0000}"/>
    <cellStyle name="未定義" xfId="3453" xr:uid="{00000000-0005-0000-0000-00007F0D0000}"/>
    <cellStyle name="标题" xfId="3454" xr:uid="{00000000-0005-0000-0000-0000800D0000}"/>
    <cellStyle name="标题 1" xfId="3455" xr:uid="{00000000-0005-0000-0000-0000810D0000}"/>
    <cellStyle name="标题 2" xfId="3456" xr:uid="{00000000-0005-0000-0000-0000820D0000}"/>
    <cellStyle name="标题 3" xfId="3457" xr:uid="{00000000-0005-0000-0000-0000830D0000}"/>
    <cellStyle name="标题 4" xfId="3458" xr:uid="{00000000-0005-0000-0000-0000840D0000}"/>
    <cellStyle name="桁区切り [0.00]_5F0BF400" xfId="3459" xr:uid="{00000000-0005-0000-0000-0000850D0000}"/>
    <cellStyle name="桁区切り_laroux" xfId="3460" xr:uid="{00000000-0005-0000-0000-0000860D0000}"/>
    <cellStyle name="检查单元格" xfId="3461" xr:uid="{00000000-0005-0000-0000-0000870D0000}"/>
    <cellStyle name="標準_05_AR862為替評価替え確認リスト印刷_帳票レイアウト" xfId="3462" xr:uid="{00000000-0005-0000-0000-0000880D0000}"/>
    <cellStyle name="汇总" xfId="3463" xr:uid="{00000000-0005-0000-0000-0000890D0000}"/>
    <cellStyle name="注释" xfId="3464" xr:uid="{00000000-0005-0000-0000-00008A0D0000}"/>
    <cellStyle name="爼ﾗ靉ﾁ篦ｧﾋﾅﾒﾂﾁﾔｵﾔ" xfId="3465" xr:uid="{00000000-0005-0000-0000-00008B0D0000}"/>
    <cellStyle name="良い" xfId="3466" xr:uid="{00000000-0005-0000-0000-00008C0D0000}"/>
    <cellStyle name="見出し 1" xfId="3467" xr:uid="{00000000-0005-0000-0000-00008D0D0000}"/>
    <cellStyle name="見出し 2" xfId="3468" xr:uid="{00000000-0005-0000-0000-00008E0D0000}"/>
    <cellStyle name="見出し 3" xfId="3469" xr:uid="{00000000-0005-0000-0000-00008F0D0000}"/>
    <cellStyle name="見出し 4" xfId="3470" xr:uid="{00000000-0005-0000-0000-0000900D0000}"/>
    <cellStyle name="解释性文本" xfId="3471" xr:uid="{00000000-0005-0000-0000-0000910D0000}"/>
    <cellStyle name="計算" xfId="3472" xr:uid="{00000000-0005-0000-0000-0000920D0000}"/>
    <cellStyle name="説明文" xfId="3473" xr:uid="{00000000-0005-0000-0000-0000930D0000}"/>
    <cellStyle name="警告文" xfId="3474" xr:uid="{00000000-0005-0000-0000-0000940D0000}"/>
    <cellStyle name="警告文本" xfId="3475" xr:uid="{00000000-0005-0000-0000-0000950D0000}"/>
    <cellStyle name="计算" xfId="3476" xr:uid="{00000000-0005-0000-0000-0000960D0000}"/>
    <cellStyle name="貨幣 [0]_liz-ss" xfId="3477" xr:uid="{00000000-0005-0000-0000-0000970D0000}"/>
    <cellStyle name="貨幣[0]_LC (2)" xfId="3478" xr:uid="{00000000-0005-0000-0000-0000980D0000}"/>
    <cellStyle name="貨幣_LC (2)" xfId="3479" xr:uid="{00000000-0005-0000-0000-0000990D0000}"/>
    <cellStyle name="超级链接" xfId="3480" xr:uid="{00000000-0005-0000-0000-00009A0D0000}"/>
    <cellStyle name="输入" xfId="3481" xr:uid="{00000000-0005-0000-0000-00009B0D0000}"/>
    <cellStyle name="输出" xfId="3482" xr:uid="{00000000-0005-0000-0000-00009C0D0000}"/>
    <cellStyle name="适中" xfId="3483" xr:uid="{00000000-0005-0000-0000-00009D0D0000}"/>
    <cellStyle name="通貨 [0.00]_laroux" xfId="3484" xr:uid="{00000000-0005-0000-0000-00009E0D0000}"/>
    <cellStyle name="通貨_laroux" xfId="3485" xr:uid="{00000000-0005-0000-0000-00009F0D0000}"/>
    <cellStyle name="链接单元格" xfId="3486" xr:uid="{00000000-0005-0000-0000-0000A00D0000}"/>
    <cellStyle name="集計" xfId="3487" xr:uid="{00000000-0005-0000-0000-0000A10D0000}"/>
  </cellStyles>
  <dxfs count="0"/>
  <tableStyles count="0" defaultTableStyle="TableStyleMedium9" defaultPivotStyle="PivotStyleLight16"/>
  <colors>
    <mruColors>
      <color rgb="FF00FFFF"/>
      <color rgb="FF8DF7FF"/>
      <color rgb="FF99F2E6"/>
      <color rgb="FF00FF00"/>
      <color rgb="FFFF00C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0"/>
  <sheetViews>
    <sheetView tabSelected="1" zoomScaleNormal="100" zoomScaleSheetLayoutView="70" workbookViewId="0">
      <selection activeCell="L68" sqref="L68"/>
    </sheetView>
  </sheetViews>
  <sheetFormatPr defaultColWidth="9.125" defaultRowHeight="24" customHeight="1"/>
  <cols>
    <col min="1" max="1" width="52.25" style="145" customWidth="1"/>
    <col min="2" max="2" width="8.375" style="149" bestFit="1" customWidth="1"/>
    <col min="3" max="3" width="1.375" style="145" customWidth="1"/>
    <col min="4" max="4" width="15.625" style="148" customWidth="1"/>
    <col min="5" max="5" width="1.375" style="148" customWidth="1"/>
    <col min="6" max="6" width="15.625" style="148" customWidth="1"/>
    <col min="7" max="7" width="1.375" style="148" customWidth="1"/>
    <col min="8" max="8" width="15.625" style="148" customWidth="1"/>
    <col min="9" max="9" width="1.375" style="148" customWidth="1"/>
    <col min="10" max="10" width="15.625" style="148" customWidth="1"/>
    <col min="11" max="11" width="13" style="143" customWidth="1"/>
    <col min="12" max="12" width="7.25" style="143" customWidth="1"/>
    <col min="13" max="13" width="8.25" style="11" customWidth="1"/>
    <col min="14" max="14" width="6.125" style="11" customWidth="1"/>
    <col min="15" max="15" width="6.625" style="143" customWidth="1"/>
    <col min="16" max="16384" width="9.125" style="143"/>
  </cols>
  <sheetData>
    <row r="1" spans="1:14" ht="24" customHeight="1">
      <c r="A1" s="294" t="s">
        <v>0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4" ht="24" customHeight="1">
      <c r="A2" s="294" t="s">
        <v>1</v>
      </c>
      <c r="B2" s="294"/>
      <c r="C2" s="294"/>
      <c r="D2" s="294"/>
      <c r="E2" s="294"/>
      <c r="F2" s="294"/>
      <c r="G2" s="294"/>
      <c r="H2" s="294"/>
      <c r="I2" s="294"/>
      <c r="J2" s="294"/>
    </row>
    <row r="3" spans="1:14" ht="24" customHeight="1">
      <c r="A3" s="294" t="s">
        <v>224</v>
      </c>
      <c r="B3" s="294"/>
      <c r="C3" s="294"/>
      <c r="D3" s="294"/>
      <c r="E3" s="294"/>
      <c r="F3" s="294"/>
      <c r="G3" s="294"/>
      <c r="H3" s="294"/>
      <c r="I3" s="294"/>
      <c r="J3" s="294"/>
      <c r="M3" s="45"/>
      <c r="N3" s="45"/>
    </row>
    <row r="4" spans="1:14" ht="24" customHeight="1">
      <c r="A4" s="295" t="s">
        <v>2</v>
      </c>
      <c r="B4" s="295"/>
      <c r="C4" s="295"/>
      <c r="D4" s="295"/>
      <c r="E4" s="295"/>
      <c r="F4" s="295"/>
      <c r="G4" s="295"/>
      <c r="H4" s="295"/>
      <c r="I4" s="295"/>
      <c r="J4" s="295"/>
      <c r="M4" s="45"/>
      <c r="N4" s="45"/>
    </row>
    <row r="5" spans="1:14" ht="9" customHeight="1">
      <c r="A5" s="143"/>
      <c r="B5" s="144"/>
      <c r="C5" s="143"/>
      <c r="D5" s="143"/>
      <c r="E5" s="143"/>
      <c r="F5" s="143"/>
      <c r="G5" s="143"/>
      <c r="H5" s="143"/>
      <c r="I5" s="143"/>
      <c r="J5" s="143"/>
    </row>
    <row r="6" spans="1:14" ht="22.5" customHeight="1">
      <c r="B6" s="146" t="s">
        <v>3</v>
      </c>
      <c r="D6" s="296" t="s">
        <v>4</v>
      </c>
      <c r="E6" s="296"/>
      <c r="F6" s="296"/>
      <c r="H6" s="296" t="s">
        <v>5</v>
      </c>
      <c r="I6" s="296"/>
      <c r="J6" s="296"/>
    </row>
    <row r="7" spans="1:14" ht="22.5" customHeight="1">
      <c r="A7" s="143"/>
      <c r="C7" s="150"/>
      <c r="D7" s="147" t="s">
        <v>6</v>
      </c>
      <c r="E7" s="147"/>
      <c r="F7" s="147" t="s">
        <v>6</v>
      </c>
      <c r="G7" s="147"/>
      <c r="H7" s="147" t="s">
        <v>6</v>
      </c>
      <c r="I7" s="147"/>
      <c r="J7" s="147" t="s">
        <v>6</v>
      </c>
    </row>
    <row r="8" spans="1:14" ht="22.5" customHeight="1">
      <c r="A8" s="143"/>
      <c r="B8" s="146"/>
      <c r="C8" s="150"/>
      <c r="D8" s="151" t="s">
        <v>225</v>
      </c>
      <c r="E8" s="147"/>
      <c r="F8" s="147" t="s">
        <v>7</v>
      </c>
      <c r="G8" s="147"/>
      <c r="H8" s="151" t="s">
        <v>225</v>
      </c>
      <c r="I8" s="147"/>
      <c r="J8" s="147" t="s">
        <v>7</v>
      </c>
    </row>
    <row r="9" spans="1:14" ht="22.5" customHeight="1">
      <c r="A9" s="152"/>
      <c r="B9" s="144"/>
      <c r="C9" s="150"/>
      <c r="D9" s="153" t="s">
        <v>8</v>
      </c>
      <c r="E9" s="153"/>
      <c r="F9" s="154" t="s">
        <v>9</v>
      </c>
      <c r="G9" s="153"/>
      <c r="H9" s="153" t="s">
        <v>8</v>
      </c>
      <c r="I9" s="153"/>
      <c r="J9" s="154" t="s">
        <v>9</v>
      </c>
    </row>
    <row r="10" spans="1:14" ht="22.5" customHeight="1">
      <c r="A10" s="152"/>
      <c r="B10" s="144"/>
      <c r="C10" s="150"/>
      <c r="D10" s="146" t="s">
        <v>10</v>
      </c>
      <c r="E10" s="153"/>
      <c r="F10" s="154"/>
      <c r="G10" s="153"/>
      <c r="H10" s="146" t="s">
        <v>10</v>
      </c>
      <c r="I10" s="153"/>
      <c r="J10" s="154"/>
    </row>
    <row r="11" spans="1:14" ht="22.5" customHeight="1">
      <c r="A11" s="155" t="s">
        <v>11</v>
      </c>
      <c r="B11" s="144"/>
      <c r="C11" s="150"/>
      <c r="D11" s="146"/>
      <c r="E11" s="147"/>
      <c r="F11" s="147"/>
      <c r="G11" s="147"/>
      <c r="H11" s="146"/>
      <c r="I11" s="147"/>
      <c r="J11" s="147"/>
    </row>
    <row r="12" spans="1:14" ht="22.5" customHeight="1">
      <c r="A12" s="156" t="s">
        <v>12</v>
      </c>
      <c r="B12" s="157"/>
      <c r="C12" s="158"/>
      <c r="D12" s="1"/>
      <c r="E12" s="1"/>
      <c r="F12" s="1"/>
      <c r="G12" s="1"/>
      <c r="H12" s="1"/>
      <c r="I12" s="1"/>
      <c r="J12" s="1"/>
    </row>
    <row r="13" spans="1:14" s="160" customFormat="1" ht="22.5" customHeight="1">
      <c r="A13" s="159" t="s">
        <v>13</v>
      </c>
      <c r="B13" s="157">
        <v>14</v>
      </c>
      <c r="C13" s="158"/>
      <c r="D13" s="13">
        <v>12975500</v>
      </c>
      <c r="E13" s="80"/>
      <c r="F13" s="13">
        <v>14743575</v>
      </c>
      <c r="G13" s="80"/>
      <c r="H13" s="13">
        <v>1194977</v>
      </c>
      <c r="I13" s="80"/>
      <c r="J13" s="13">
        <v>329754</v>
      </c>
      <c r="M13" s="11"/>
      <c r="N13" s="46"/>
    </row>
    <row r="14" spans="1:14" s="160" customFormat="1" ht="22.5" customHeight="1">
      <c r="A14" s="159" t="s">
        <v>14</v>
      </c>
      <c r="B14" s="157">
        <v>3</v>
      </c>
      <c r="C14" s="158"/>
      <c r="D14" s="13">
        <v>555950</v>
      </c>
      <c r="E14" s="80"/>
      <c r="F14" s="13">
        <v>556900</v>
      </c>
      <c r="G14" s="80"/>
      <c r="H14" s="55">
        <v>0</v>
      </c>
      <c r="I14" s="55"/>
      <c r="J14" s="13">
        <v>0</v>
      </c>
      <c r="M14" s="11"/>
      <c r="N14" s="46"/>
    </row>
    <row r="15" spans="1:14" s="160" customFormat="1" ht="22.5" customHeight="1">
      <c r="A15" s="159" t="s">
        <v>15</v>
      </c>
      <c r="B15" s="157" t="s">
        <v>16</v>
      </c>
      <c r="C15" s="158"/>
      <c r="D15" s="13">
        <v>21227601</v>
      </c>
      <c r="E15" s="80"/>
      <c r="F15" s="13">
        <v>21343331</v>
      </c>
      <c r="G15" s="80"/>
      <c r="H15" s="13">
        <v>441178</v>
      </c>
      <c r="I15" s="80"/>
      <c r="J15" s="13">
        <v>833926</v>
      </c>
      <c r="M15" s="11"/>
      <c r="N15" s="46"/>
    </row>
    <row r="16" spans="1:14" s="160" customFormat="1" ht="22.5" customHeight="1">
      <c r="A16" s="159" t="s">
        <v>17</v>
      </c>
      <c r="B16" s="157">
        <v>5</v>
      </c>
      <c r="C16" s="158"/>
      <c r="D16" s="13">
        <v>1143267</v>
      </c>
      <c r="E16" s="80"/>
      <c r="F16" s="13">
        <v>811275</v>
      </c>
      <c r="G16" s="80"/>
      <c r="H16" s="55">
        <v>0</v>
      </c>
      <c r="I16" s="80"/>
      <c r="J16" s="13">
        <v>0</v>
      </c>
      <c r="L16" s="161"/>
      <c r="M16" s="11"/>
      <c r="N16" s="46"/>
    </row>
    <row r="17" spans="1:14" s="160" customFormat="1" ht="22.5" customHeight="1">
      <c r="A17" s="159" t="s">
        <v>18</v>
      </c>
      <c r="B17" s="157">
        <v>14</v>
      </c>
      <c r="C17" s="158"/>
      <c r="D17" s="55">
        <v>0</v>
      </c>
      <c r="E17" s="13"/>
      <c r="F17" s="55">
        <v>0</v>
      </c>
      <c r="G17" s="80"/>
      <c r="H17" s="13">
        <v>65982000</v>
      </c>
      <c r="I17" s="80"/>
      <c r="J17" s="13">
        <v>85841000</v>
      </c>
      <c r="M17" s="11"/>
      <c r="N17" s="46"/>
    </row>
    <row r="18" spans="1:14" s="160" customFormat="1" ht="22.5" customHeight="1">
      <c r="A18" s="159" t="s">
        <v>19</v>
      </c>
      <c r="B18" s="157"/>
      <c r="C18" s="158"/>
      <c r="D18" s="13">
        <v>4550397</v>
      </c>
      <c r="E18" s="80"/>
      <c r="F18" s="13">
        <v>4147217</v>
      </c>
      <c r="G18" s="80"/>
      <c r="H18" s="55">
        <v>0</v>
      </c>
      <c r="I18" s="80"/>
      <c r="J18" s="13">
        <v>0</v>
      </c>
      <c r="M18" s="11"/>
      <c r="N18" s="46"/>
    </row>
    <row r="19" spans="1:14" s="160" customFormat="1" ht="22.5" customHeight="1">
      <c r="A19" s="159" t="s">
        <v>20</v>
      </c>
      <c r="B19" s="157"/>
      <c r="C19" s="158"/>
      <c r="D19" s="13">
        <v>24142</v>
      </c>
      <c r="E19" s="80"/>
      <c r="F19" s="13">
        <v>40565</v>
      </c>
      <c r="G19" s="80"/>
      <c r="H19" s="55">
        <v>2130</v>
      </c>
      <c r="I19" s="80"/>
      <c r="J19" s="13">
        <v>0</v>
      </c>
      <c r="M19" s="11"/>
      <c r="N19" s="46"/>
    </row>
    <row r="20" spans="1:14" s="160" customFormat="1" ht="22.5" customHeight="1">
      <c r="A20" s="159" t="s">
        <v>21</v>
      </c>
      <c r="B20" s="157">
        <v>15</v>
      </c>
      <c r="C20" s="158"/>
      <c r="D20" s="13">
        <v>7731</v>
      </c>
      <c r="E20" s="80"/>
      <c r="F20" s="13">
        <v>16618</v>
      </c>
      <c r="G20" s="80"/>
      <c r="H20" s="55">
        <v>0</v>
      </c>
      <c r="I20" s="80"/>
      <c r="J20" s="13">
        <v>0</v>
      </c>
      <c r="M20" s="11"/>
      <c r="N20" s="46"/>
    </row>
    <row r="21" spans="1:14" s="160" customFormat="1" ht="22.5" customHeight="1">
      <c r="A21" s="159" t="s">
        <v>22</v>
      </c>
      <c r="C21" s="158"/>
      <c r="D21" s="13">
        <f>164783+3488</f>
        <v>168271</v>
      </c>
      <c r="E21" s="80"/>
      <c r="F21" s="13">
        <v>621055</v>
      </c>
      <c r="G21" s="80"/>
      <c r="H21" s="13">
        <v>885</v>
      </c>
      <c r="I21" s="80"/>
      <c r="J21" s="13">
        <v>9460</v>
      </c>
      <c r="L21" s="161"/>
      <c r="M21" s="11"/>
      <c r="N21" s="46"/>
    </row>
    <row r="22" spans="1:14" s="160" customFormat="1" ht="22.5" customHeight="1">
      <c r="A22" s="162" t="s">
        <v>23</v>
      </c>
      <c r="B22" s="163"/>
      <c r="C22" s="164"/>
      <c r="D22" s="77">
        <f>SUM(D13:D21)</f>
        <v>40652859</v>
      </c>
      <c r="E22" s="80"/>
      <c r="F22" s="76">
        <f>SUM(F13:F21)</f>
        <v>42280536</v>
      </c>
      <c r="G22" s="80"/>
      <c r="H22" s="77">
        <f>SUM(H13:H21)</f>
        <v>67621170</v>
      </c>
      <c r="I22" s="80"/>
      <c r="J22" s="77">
        <f>SUM(J13:J21)</f>
        <v>87014140</v>
      </c>
      <c r="M22" s="11"/>
      <c r="N22" s="46"/>
    </row>
    <row r="23" spans="1:14" s="160" customFormat="1" ht="22.5" customHeight="1">
      <c r="A23" s="165"/>
      <c r="B23" s="157"/>
      <c r="C23" s="158"/>
      <c r="D23" s="80"/>
      <c r="E23" s="80"/>
      <c r="F23" s="80"/>
      <c r="G23" s="80"/>
      <c r="H23" s="80"/>
      <c r="I23" s="80"/>
      <c r="J23" s="80"/>
      <c r="M23" s="11"/>
      <c r="N23" s="46"/>
    </row>
    <row r="24" spans="1:14" s="160" customFormat="1" ht="22.5" customHeight="1">
      <c r="A24" s="156" t="s">
        <v>24</v>
      </c>
      <c r="B24" s="157"/>
      <c r="C24" s="158"/>
      <c r="D24" s="80"/>
      <c r="E24" s="80"/>
      <c r="F24" s="80"/>
      <c r="G24" s="80"/>
      <c r="H24" s="80"/>
      <c r="I24" s="80"/>
      <c r="J24" s="80"/>
      <c r="M24" s="11"/>
      <c r="N24" s="46"/>
    </row>
    <row r="25" spans="1:14" s="160" customFormat="1" ht="22.5" customHeight="1">
      <c r="A25" s="159" t="s">
        <v>25</v>
      </c>
      <c r="B25" s="157">
        <v>15</v>
      </c>
      <c r="C25" s="158"/>
      <c r="D25" s="13">
        <v>171584</v>
      </c>
      <c r="E25" s="80"/>
      <c r="F25" s="13">
        <v>190872</v>
      </c>
      <c r="G25" s="80"/>
      <c r="H25" s="13">
        <v>62356</v>
      </c>
      <c r="I25" s="80"/>
      <c r="J25" s="13">
        <v>62356</v>
      </c>
      <c r="M25" s="11"/>
      <c r="N25" s="46"/>
    </row>
    <row r="26" spans="1:14" s="160" customFormat="1" ht="22.5" customHeight="1">
      <c r="A26" s="166" t="s">
        <v>26</v>
      </c>
      <c r="B26" s="157">
        <v>6</v>
      </c>
      <c r="C26" s="158"/>
      <c r="D26" s="55">
        <v>0</v>
      </c>
      <c r="E26" s="55"/>
      <c r="F26" s="88">
        <v>0</v>
      </c>
      <c r="G26" s="80"/>
      <c r="H26" s="13">
        <v>84960818</v>
      </c>
      <c r="I26" s="80"/>
      <c r="J26" s="13">
        <v>67506401</v>
      </c>
      <c r="M26" s="11"/>
      <c r="N26" s="46"/>
    </row>
    <row r="27" spans="1:14" s="160" customFormat="1" ht="22.5" customHeight="1">
      <c r="A27" s="166" t="s">
        <v>27</v>
      </c>
      <c r="B27" s="157">
        <v>7</v>
      </c>
      <c r="C27" s="158"/>
      <c r="D27" s="13">
        <v>12379949</v>
      </c>
      <c r="E27" s="80"/>
      <c r="F27" s="13">
        <v>12450312</v>
      </c>
      <c r="G27" s="80"/>
      <c r="H27" s="13">
        <v>11695180</v>
      </c>
      <c r="I27" s="55"/>
      <c r="J27" s="13">
        <v>11771843</v>
      </c>
      <c r="M27" s="11"/>
      <c r="N27" s="46"/>
    </row>
    <row r="28" spans="1:14" s="160" customFormat="1" ht="22.5" customHeight="1">
      <c r="A28" s="159" t="s">
        <v>28</v>
      </c>
      <c r="B28" s="157">
        <v>14</v>
      </c>
      <c r="C28" s="158"/>
      <c r="D28" s="13">
        <v>427875</v>
      </c>
      <c r="E28" s="80"/>
      <c r="F28" s="13">
        <v>185000</v>
      </c>
      <c r="G28" s="80"/>
      <c r="H28" s="55">
        <v>0</v>
      </c>
      <c r="I28" s="55"/>
      <c r="J28" s="13">
        <v>0</v>
      </c>
      <c r="M28" s="11"/>
      <c r="N28" s="46"/>
    </row>
    <row r="29" spans="1:14" s="160" customFormat="1" ht="22.5" customHeight="1">
      <c r="A29" s="159" t="s">
        <v>29</v>
      </c>
      <c r="B29" s="157">
        <v>8</v>
      </c>
      <c r="C29" s="158"/>
      <c r="D29" s="13">
        <v>130302487</v>
      </c>
      <c r="E29" s="80"/>
      <c r="F29" s="13">
        <v>139223822</v>
      </c>
      <c r="G29" s="80"/>
      <c r="H29" s="55">
        <v>53307</v>
      </c>
      <c r="I29" s="55"/>
      <c r="J29" s="13">
        <v>69363</v>
      </c>
      <c r="M29" s="11"/>
      <c r="N29" s="46"/>
    </row>
    <row r="30" spans="1:14" s="160" customFormat="1" ht="22.5" customHeight="1">
      <c r="A30" s="159" t="s">
        <v>30</v>
      </c>
      <c r="B30" s="157">
        <v>8</v>
      </c>
      <c r="C30" s="158"/>
      <c r="D30" s="13">
        <v>93595023</v>
      </c>
      <c r="E30" s="80"/>
      <c r="F30" s="13">
        <v>101224677</v>
      </c>
      <c r="G30" s="80"/>
      <c r="H30" s="13">
        <v>253232</v>
      </c>
      <c r="I30" s="80"/>
      <c r="J30" s="13">
        <v>81279</v>
      </c>
      <c r="M30" s="11"/>
      <c r="N30" s="46"/>
    </row>
    <row r="31" spans="1:14" s="160" customFormat="1" ht="22.5" customHeight="1">
      <c r="A31" s="159" t="s">
        <v>31</v>
      </c>
      <c r="B31" s="157"/>
      <c r="C31" s="158"/>
      <c r="D31" s="13">
        <v>11744479</v>
      </c>
      <c r="E31" s="55"/>
      <c r="F31" s="13">
        <v>11744479</v>
      </c>
      <c r="G31" s="80"/>
      <c r="H31" s="13">
        <v>0</v>
      </c>
      <c r="I31" s="55"/>
      <c r="J31" s="13">
        <v>0</v>
      </c>
      <c r="M31" s="11"/>
      <c r="N31" s="46"/>
    </row>
    <row r="32" spans="1:14" s="160" customFormat="1" ht="22.5" customHeight="1">
      <c r="A32" s="159" t="s">
        <v>32</v>
      </c>
      <c r="B32" s="157">
        <v>8</v>
      </c>
      <c r="C32" s="158"/>
      <c r="D32" s="13">
        <v>23928126</v>
      </c>
      <c r="E32" s="80"/>
      <c r="F32" s="13">
        <v>20882398</v>
      </c>
      <c r="G32" s="80"/>
      <c r="H32" s="55">
        <v>2918</v>
      </c>
      <c r="I32" s="55"/>
      <c r="J32" s="13">
        <v>2968</v>
      </c>
      <c r="M32" s="11"/>
      <c r="N32" s="46"/>
    </row>
    <row r="33" spans="1:18" s="160" customFormat="1" ht="22.5" customHeight="1">
      <c r="A33" s="159" t="s">
        <v>33</v>
      </c>
      <c r="B33" s="157">
        <v>8</v>
      </c>
      <c r="C33" s="158"/>
      <c r="D33" s="13">
        <v>111348995</v>
      </c>
      <c r="E33" s="80"/>
      <c r="F33" s="13">
        <v>121154277</v>
      </c>
      <c r="G33" s="80"/>
      <c r="H33" s="13">
        <v>0</v>
      </c>
      <c r="I33" s="80"/>
      <c r="J33" s="13">
        <v>0</v>
      </c>
      <c r="M33" s="11"/>
      <c r="N33" s="46"/>
    </row>
    <row r="34" spans="1:18" s="160" customFormat="1" ht="22.5" customHeight="1">
      <c r="A34" s="159" t="s">
        <v>34</v>
      </c>
      <c r="B34" s="157"/>
      <c r="C34" s="158"/>
      <c r="D34" s="13">
        <v>3848631</v>
      </c>
      <c r="E34" s="80"/>
      <c r="F34" s="13">
        <v>3703494</v>
      </c>
      <c r="G34" s="80"/>
      <c r="H34" s="55">
        <v>471181</v>
      </c>
      <c r="I34" s="55"/>
      <c r="J34" s="13">
        <v>468781</v>
      </c>
      <c r="M34" s="11"/>
      <c r="N34" s="46"/>
    </row>
    <row r="35" spans="1:18" s="160" customFormat="1" ht="22.5" customHeight="1">
      <c r="A35" s="159" t="s">
        <v>35</v>
      </c>
      <c r="B35" s="157"/>
      <c r="C35" s="158"/>
      <c r="D35" s="13">
        <v>1468624</v>
      </c>
      <c r="E35" s="80"/>
      <c r="F35" s="13">
        <v>1399354</v>
      </c>
      <c r="G35" s="80"/>
      <c r="H35" s="13">
        <v>70101</v>
      </c>
      <c r="I35" s="80"/>
      <c r="J35" s="13">
        <v>72372</v>
      </c>
      <c r="M35" s="11"/>
      <c r="N35" s="46"/>
    </row>
    <row r="36" spans="1:18" s="160" customFormat="1" ht="22.5" customHeight="1">
      <c r="A36" s="162" t="s">
        <v>36</v>
      </c>
      <c r="B36" s="163"/>
      <c r="C36" s="164"/>
      <c r="D36" s="76">
        <f>SUM(D25:D35)</f>
        <v>389215773</v>
      </c>
      <c r="E36" s="80"/>
      <c r="F36" s="76">
        <f>SUM(F25:F35)</f>
        <v>412158685</v>
      </c>
      <c r="G36" s="80"/>
      <c r="H36" s="76">
        <f>SUM(H25:H35)</f>
        <v>97569093</v>
      </c>
      <c r="I36" s="80"/>
      <c r="J36" s="76">
        <f>SUM(J25:J35)</f>
        <v>80035363</v>
      </c>
      <c r="M36" s="11"/>
      <c r="N36" s="46"/>
    </row>
    <row r="37" spans="1:18" s="160" customFormat="1" ht="22.5" customHeight="1" thickBot="1">
      <c r="A37" s="152" t="s">
        <v>37</v>
      </c>
      <c r="B37" s="157"/>
      <c r="C37" s="158"/>
      <c r="D37" s="127">
        <f>D22+D36</f>
        <v>429868632</v>
      </c>
      <c r="E37" s="80"/>
      <c r="F37" s="127">
        <f>F22+F36</f>
        <v>454439221</v>
      </c>
      <c r="G37" s="80"/>
      <c r="H37" s="87">
        <f>SUM(H22,H36)</f>
        <v>165190263</v>
      </c>
      <c r="I37" s="80"/>
      <c r="J37" s="87">
        <f>SUM(J22,J36)</f>
        <v>167049503</v>
      </c>
      <c r="L37" s="161"/>
      <c r="M37" s="11"/>
      <c r="N37" s="46"/>
      <c r="O37" s="161"/>
      <c r="P37" s="161"/>
      <c r="Q37" s="161"/>
      <c r="R37" s="161"/>
    </row>
    <row r="38" spans="1:18" ht="24" customHeight="1" thickTop="1">
      <c r="A38" s="160"/>
      <c r="B38" s="157"/>
      <c r="C38" s="158"/>
      <c r="D38" s="161"/>
      <c r="E38" s="1"/>
      <c r="F38" s="161"/>
      <c r="G38" s="1"/>
      <c r="H38" s="161"/>
      <c r="I38" s="1"/>
      <c r="J38" s="161"/>
    </row>
    <row r="39" spans="1:18" s="167" customFormat="1" ht="24" customHeight="1">
      <c r="A39" s="294" t="s">
        <v>0</v>
      </c>
      <c r="B39" s="294"/>
      <c r="C39" s="294"/>
      <c r="D39" s="294"/>
      <c r="E39" s="294"/>
      <c r="F39" s="294"/>
      <c r="G39" s="294"/>
      <c r="H39" s="294"/>
      <c r="I39" s="294"/>
      <c r="J39" s="294"/>
      <c r="M39" s="11"/>
      <c r="N39" s="47"/>
    </row>
    <row r="40" spans="1:18" s="167" customFormat="1" ht="24" customHeight="1">
      <c r="A40" s="294" t="s">
        <v>38</v>
      </c>
      <c r="B40" s="294"/>
      <c r="C40" s="294"/>
      <c r="D40" s="294"/>
      <c r="E40" s="294"/>
      <c r="F40" s="294"/>
      <c r="G40" s="294"/>
      <c r="H40" s="294"/>
      <c r="I40" s="294"/>
      <c r="J40" s="294"/>
      <c r="M40" s="11"/>
      <c r="N40" s="48"/>
    </row>
    <row r="41" spans="1:18" ht="24" customHeight="1">
      <c r="A41" s="294" t="s">
        <v>224</v>
      </c>
      <c r="B41" s="294"/>
      <c r="C41" s="294"/>
      <c r="D41" s="294"/>
      <c r="E41" s="294"/>
      <c r="F41" s="294"/>
      <c r="G41" s="294"/>
      <c r="H41" s="294"/>
      <c r="I41" s="294"/>
      <c r="J41" s="294"/>
      <c r="N41" s="45"/>
    </row>
    <row r="42" spans="1:18" ht="22.5" customHeight="1">
      <c r="A42" s="295" t="s">
        <v>2</v>
      </c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8" ht="8.5500000000000007" customHeight="1">
      <c r="A43" s="143"/>
      <c r="B43" s="144"/>
      <c r="C43" s="143"/>
      <c r="D43" s="143"/>
      <c r="E43" s="143"/>
      <c r="F43" s="143"/>
      <c r="G43" s="143"/>
      <c r="H43" s="143"/>
      <c r="I43" s="143"/>
      <c r="J43" s="143"/>
    </row>
    <row r="44" spans="1:18" ht="22.5" customHeight="1">
      <c r="B44" s="146" t="s">
        <v>3</v>
      </c>
      <c r="D44" s="296" t="s">
        <v>4</v>
      </c>
      <c r="E44" s="296"/>
      <c r="F44" s="296"/>
      <c r="H44" s="296" t="s">
        <v>5</v>
      </c>
      <c r="I44" s="296"/>
      <c r="J44" s="296"/>
    </row>
    <row r="45" spans="1:18" ht="22.5" customHeight="1">
      <c r="A45" s="143"/>
      <c r="C45" s="150"/>
      <c r="D45" s="147" t="s">
        <v>6</v>
      </c>
      <c r="E45" s="147"/>
      <c r="F45" s="147" t="s">
        <v>6</v>
      </c>
      <c r="G45" s="147"/>
      <c r="H45" s="147" t="s">
        <v>6</v>
      </c>
      <c r="I45" s="147"/>
      <c r="J45" s="147" t="s">
        <v>6</v>
      </c>
    </row>
    <row r="46" spans="1:18" ht="22.5" customHeight="1">
      <c r="A46" s="143"/>
      <c r="B46" s="146"/>
      <c r="C46" s="150"/>
      <c r="D46" s="151" t="s">
        <v>225</v>
      </c>
      <c r="E46" s="147"/>
      <c r="F46" s="147" t="s">
        <v>7</v>
      </c>
      <c r="G46" s="147"/>
      <c r="H46" s="151" t="s">
        <v>225</v>
      </c>
      <c r="I46" s="147"/>
      <c r="J46" s="147" t="s">
        <v>7</v>
      </c>
    </row>
    <row r="47" spans="1:18" ht="22.5" customHeight="1">
      <c r="A47" s="152"/>
      <c r="B47" s="144"/>
      <c r="C47" s="150"/>
      <c r="D47" s="153" t="s">
        <v>8</v>
      </c>
      <c r="E47" s="153"/>
      <c r="F47" s="154" t="s">
        <v>9</v>
      </c>
      <c r="G47" s="153"/>
      <c r="H47" s="153" t="s">
        <v>8</v>
      </c>
      <c r="I47" s="153"/>
      <c r="J47" s="154" t="s">
        <v>9</v>
      </c>
    </row>
    <row r="48" spans="1:18" ht="22.5" customHeight="1">
      <c r="A48" s="152"/>
      <c r="B48" s="144"/>
      <c r="C48" s="150"/>
      <c r="D48" s="146" t="s">
        <v>10</v>
      </c>
      <c r="E48" s="153"/>
      <c r="F48" s="154"/>
      <c r="G48" s="153"/>
      <c r="H48" s="146" t="s">
        <v>10</v>
      </c>
      <c r="I48" s="153"/>
      <c r="J48" s="154"/>
    </row>
    <row r="49" spans="1:14" ht="22.5" customHeight="1">
      <c r="A49" s="155" t="s">
        <v>39</v>
      </c>
      <c r="B49" s="144"/>
      <c r="C49" s="150"/>
      <c r="D49" s="146"/>
      <c r="E49" s="147"/>
      <c r="F49" s="147"/>
      <c r="G49" s="147"/>
      <c r="H49" s="146"/>
      <c r="I49" s="147"/>
      <c r="J49" s="147"/>
    </row>
    <row r="50" spans="1:14" s="160" customFormat="1" ht="22.5" customHeight="1">
      <c r="A50" s="156" t="s">
        <v>40</v>
      </c>
      <c r="B50" s="157"/>
      <c r="C50" s="158"/>
      <c r="D50" s="1"/>
      <c r="E50" s="1"/>
      <c r="F50" s="1"/>
      <c r="G50" s="1"/>
      <c r="H50" s="1"/>
      <c r="I50" s="1"/>
      <c r="J50" s="1"/>
      <c r="M50" s="11"/>
      <c r="N50" s="46"/>
    </row>
    <row r="51" spans="1:14" s="160" customFormat="1" ht="22.5" customHeight="1">
      <c r="A51" s="159" t="s">
        <v>41</v>
      </c>
      <c r="B51" s="157" t="s">
        <v>42</v>
      </c>
      <c r="C51" s="158"/>
      <c r="D51" s="13">
        <v>43998639</v>
      </c>
      <c r="E51" s="13"/>
      <c r="F51" s="13">
        <v>41976204</v>
      </c>
      <c r="G51" s="13"/>
      <c r="H51" s="13">
        <v>36998639</v>
      </c>
      <c r="I51" s="80"/>
      <c r="J51" s="13">
        <v>36976204</v>
      </c>
      <c r="M51" s="11"/>
      <c r="N51" s="46"/>
    </row>
    <row r="52" spans="1:14" s="160" customFormat="1" ht="22.5" customHeight="1">
      <c r="A52" s="159" t="s">
        <v>43</v>
      </c>
      <c r="B52" s="157">
        <v>14</v>
      </c>
      <c r="C52" s="158"/>
      <c r="D52" s="13">
        <v>38086867</v>
      </c>
      <c r="E52" s="13"/>
      <c r="F52" s="13">
        <v>37674111</v>
      </c>
      <c r="G52" s="13"/>
      <c r="H52" s="13">
        <v>3319871</v>
      </c>
      <c r="I52" s="80"/>
      <c r="J52" s="13">
        <v>2762658</v>
      </c>
      <c r="M52" s="11"/>
      <c r="N52" s="50"/>
    </row>
    <row r="53" spans="1:14" s="160" customFormat="1" ht="22.5" customHeight="1">
      <c r="A53" s="159" t="s">
        <v>44</v>
      </c>
      <c r="B53" s="157"/>
      <c r="C53" s="158"/>
      <c r="D53" s="13">
        <v>3360879</v>
      </c>
      <c r="E53" s="13"/>
      <c r="F53" s="13">
        <v>3360879</v>
      </c>
      <c r="G53" s="13"/>
      <c r="H53" s="13">
        <v>3220305</v>
      </c>
      <c r="I53" s="80"/>
      <c r="J53" s="13">
        <v>3220305</v>
      </c>
      <c r="L53" s="168"/>
      <c r="M53" s="11"/>
      <c r="N53" s="46"/>
    </row>
    <row r="54" spans="1:14" s="160" customFormat="1" ht="22.5" customHeight="1">
      <c r="A54" s="159" t="s">
        <v>45</v>
      </c>
      <c r="B54" s="157"/>
      <c r="C54" s="158"/>
      <c r="D54" s="13">
        <v>3882703</v>
      </c>
      <c r="E54" s="55"/>
      <c r="F54" s="13">
        <v>3160265</v>
      </c>
      <c r="G54" s="55"/>
      <c r="H54" s="55">
        <v>0</v>
      </c>
      <c r="I54" s="55"/>
      <c r="J54" s="13">
        <v>0</v>
      </c>
      <c r="L54" s="169"/>
      <c r="M54" s="11"/>
      <c r="N54" s="46"/>
    </row>
    <row r="55" spans="1:14" s="160" customFormat="1" ht="22.5" customHeight="1">
      <c r="A55" s="159" t="s">
        <v>46</v>
      </c>
      <c r="B55" s="157"/>
      <c r="C55" s="158"/>
      <c r="D55" s="56">
        <v>692695</v>
      </c>
      <c r="E55" s="13"/>
      <c r="F55" s="13">
        <v>723130</v>
      </c>
      <c r="G55" s="13"/>
      <c r="H55" s="55">
        <v>0</v>
      </c>
      <c r="I55" s="80"/>
      <c r="J55" s="13">
        <v>0</v>
      </c>
      <c r="L55" s="161"/>
      <c r="M55" s="11"/>
      <c r="N55" s="46"/>
    </row>
    <row r="56" spans="1:14" s="160" customFormat="1" ht="22.5" customHeight="1">
      <c r="A56" s="159" t="s">
        <v>47</v>
      </c>
      <c r="B56" s="157" t="s">
        <v>42</v>
      </c>
      <c r="C56" s="158"/>
      <c r="D56" s="13">
        <v>11467545</v>
      </c>
      <c r="E56" s="55"/>
      <c r="F56" s="56">
        <v>15427996</v>
      </c>
      <c r="G56" s="55"/>
      <c r="H56" s="55">
        <v>0</v>
      </c>
      <c r="I56" s="80"/>
      <c r="J56" s="56">
        <v>0</v>
      </c>
      <c r="M56" s="11"/>
      <c r="N56" s="46"/>
    </row>
    <row r="57" spans="1:14" s="160" customFormat="1" ht="22.5" customHeight="1">
      <c r="A57" s="159" t="s">
        <v>48</v>
      </c>
      <c r="B57" s="157"/>
      <c r="C57" s="158"/>
      <c r="D57" s="13"/>
      <c r="E57" s="13"/>
      <c r="F57" s="13"/>
      <c r="G57" s="13"/>
      <c r="H57" s="13"/>
      <c r="I57" s="55"/>
      <c r="J57" s="13"/>
      <c r="M57" s="11"/>
      <c r="N57" s="46"/>
    </row>
    <row r="58" spans="1:14" s="160" customFormat="1" ht="22.5" customHeight="1">
      <c r="A58" s="170" t="s">
        <v>49</v>
      </c>
      <c r="B58" s="157">
        <v>10</v>
      </c>
      <c r="C58" s="158"/>
      <c r="D58" s="56">
        <v>15419082</v>
      </c>
      <c r="E58" s="55"/>
      <c r="F58" s="13">
        <v>12599050</v>
      </c>
      <c r="G58" s="55"/>
      <c r="H58" s="13">
        <v>0</v>
      </c>
      <c r="I58" s="55"/>
      <c r="J58" s="13">
        <v>0</v>
      </c>
      <c r="M58" s="11"/>
      <c r="N58" s="46"/>
    </row>
    <row r="59" spans="1:14" s="160" customFormat="1" ht="22.5" customHeight="1">
      <c r="A59" s="159" t="s">
        <v>50</v>
      </c>
      <c r="B59" s="157" t="s">
        <v>42</v>
      </c>
      <c r="C59" s="158"/>
      <c r="D59" s="55">
        <v>15587312</v>
      </c>
      <c r="E59" s="55"/>
      <c r="F59" s="13">
        <v>15061588</v>
      </c>
      <c r="G59" s="55"/>
      <c r="H59" s="13">
        <v>121039</v>
      </c>
      <c r="I59" s="80"/>
      <c r="J59" s="13">
        <v>32919</v>
      </c>
      <c r="M59" s="11"/>
      <c r="N59" s="46"/>
    </row>
    <row r="60" spans="1:14" s="160" customFormat="1" ht="22.5" customHeight="1">
      <c r="A60" s="159" t="s">
        <v>51</v>
      </c>
      <c r="B60" s="157" t="s">
        <v>42</v>
      </c>
      <c r="C60" s="158"/>
      <c r="D60" s="13">
        <v>0</v>
      </c>
      <c r="E60" s="55"/>
      <c r="F60" s="13">
        <v>0</v>
      </c>
      <c r="G60" s="55"/>
      <c r="H60" s="13">
        <v>5680000</v>
      </c>
      <c r="I60" s="80"/>
      <c r="J60" s="13">
        <v>5920000</v>
      </c>
      <c r="M60" s="11"/>
      <c r="N60" s="46"/>
    </row>
    <row r="61" spans="1:14" s="160" customFormat="1" ht="22.5" hidden="1" customHeight="1">
      <c r="A61" s="159" t="s">
        <v>52</v>
      </c>
      <c r="B61" s="157">
        <v>14</v>
      </c>
      <c r="C61" s="158"/>
      <c r="D61" s="13"/>
      <c r="E61" s="55"/>
      <c r="F61" s="13">
        <v>0</v>
      </c>
      <c r="G61" s="55"/>
      <c r="H61" s="13"/>
      <c r="I61" s="80"/>
      <c r="J61" s="13">
        <v>0</v>
      </c>
      <c r="M61" s="11"/>
      <c r="N61" s="46"/>
    </row>
    <row r="62" spans="1:14" s="160" customFormat="1" ht="22.5" customHeight="1">
      <c r="A62" s="159" t="s">
        <v>53</v>
      </c>
      <c r="B62" s="157"/>
      <c r="C62" s="57">
        <v>2456516299</v>
      </c>
      <c r="D62" s="13">
        <v>3686750</v>
      </c>
      <c r="E62" s="13"/>
      <c r="F62" s="55">
        <v>3458441</v>
      </c>
      <c r="G62" s="13"/>
      <c r="H62" s="13">
        <v>0</v>
      </c>
      <c r="I62" s="55"/>
      <c r="J62" s="13">
        <v>23570</v>
      </c>
      <c r="M62" s="11"/>
      <c r="N62" s="46"/>
    </row>
    <row r="63" spans="1:14" s="160" customFormat="1" ht="22.5" customHeight="1">
      <c r="A63" s="159" t="s">
        <v>54</v>
      </c>
      <c r="B63" s="157">
        <v>15</v>
      </c>
      <c r="C63" s="57"/>
      <c r="D63" s="13">
        <v>513545</v>
      </c>
      <c r="E63" s="13"/>
      <c r="F63" s="13">
        <v>109123</v>
      </c>
      <c r="G63" s="13"/>
      <c r="H63" s="55">
        <v>0</v>
      </c>
      <c r="I63" s="55"/>
      <c r="J63" s="13">
        <v>0</v>
      </c>
      <c r="M63" s="11"/>
      <c r="N63" s="46"/>
    </row>
    <row r="64" spans="1:14" s="160" customFormat="1" ht="22.5" customHeight="1">
      <c r="A64" s="159" t="s">
        <v>55</v>
      </c>
      <c r="B64" s="157"/>
      <c r="C64" s="158"/>
      <c r="D64" s="13">
        <v>472637</v>
      </c>
      <c r="E64" s="13"/>
      <c r="F64" s="13">
        <v>95765</v>
      </c>
      <c r="G64" s="13"/>
      <c r="H64" s="13">
        <v>0</v>
      </c>
      <c r="I64" s="80"/>
      <c r="J64" s="13">
        <v>0</v>
      </c>
      <c r="L64" s="169"/>
      <c r="M64" s="11"/>
      <c r="N64" s="46"/>
    </row>
    <row r="65" spans="1:14" s="171" customFormat="1" ht="22.5" customHeight="1">
      <c r="A65" s="162" t="s">
        <v>56</v>
      </c>
      <c r="B65" s="163"/>
      <c r="C65" s="164"/>
      <c r="D65" s="76">
        <f>SUM(D51:D64)</f>
        <v>137168654</v>
      </c>
      <c r="E65" s="80"/>
      <c r="F65" s="76">
        <f>SUM(F51:F64)</f>
        <v>133646552</v>
      </c>
      <c r="G65" s="80"/>
      <c r="H65" s="76">
        <f>SUM(H51:H64)</f>
        <v>49339854</v>
      </c>
      <c r="I65" s="80"/>
      <c r="J65" s="76">
        <f>SUM(J51:J64)</f>
        <v>48935656</v>
      </c>
      <c r="M65" s="11"/>
      <c r="N65" s="49"/>
    </row>
    <row r="66" spans="1:14" s="160" customFormat="1" ht="22.5" customHeight="1">
      <c r="A66" s="165"/>
      <c r="B66" s="157"/>
      <c r="C66" s="158"/>
      <c r="D66" s="80"/>
      <c r="E66" s="80"/>
      <c r="F66" s="80"/>
      <c r="G66" s="80"/>
      <c r="H66" s="80"/>
      <c r="I66" s="80"/>
      <c r="J66" s="80"/>
      <c r="M66" s="11"/>
      <c r="N66" s="46"/>
    </row>
    <row r="67" spans="1:14" s="160" customFormat="1" ht="22.5" customHeight="1">
      <c r="A67" s="156" t="s">
        <v>57</v>
      </c>
      <c r="B67" s="157"/>
      <c r="C67" s="158"/>
      <c r="D67" s="80"/>
      <c r="E67" s="80"/>
      <c r="F67" s="80"/>
      <c r="G67" s="80"/>
      <c r="H67" s="80"/>
      <c r="I67" s="80"/>
      <c r="J67" s="80"/>
      <c r="M67" s="11"/>
      <c r="N67" s="46"/>
    </row>
    <row r="68" spans="1:14" s="160" customFormat="1" ht="22.5" customHeight="1">
      <c r="A68" s="159" t="s">
        <v>58</v>
      </c>
      <c r="B68" s="157" t="s">
        <v>42</v>
      </c>
      <c r="C68" s="158"/>
      <c r="D68" s="56">
        <v>61283255</v>
      </c>
      <c r="E68" s="13"/>
      <c r="F68" s="56">
        <v>69840208</v>
      </c>
      <c r="G68" s="13"/>
      <c r="H68" s="13">
        <v>26480764</v>
      </c>
      <c r="I68" s="13"/>
      <c r="J68" s="13">
        <v>26476453</v>
      </c>
      <c r="M68" s="11"/>
      <c r="N68" s="46"/>
    </row>
    <row r="69" spans="1:14" s="160" customFormat="1" ht="22.5" customHeight="1">
      <c r="A69" s="159" t="s">
        <v>59</v>
      </c>
      <c r="B69" s="157" t="s">
        <v>42</v>
      </c>
      <c r="C69" s="158"/>
      <c r="D69" s="56">
        <v>92139307</v>
      </c>
      <c r="E69" s="55"/>
      <c r="F69" s="56">
        <v>100077434</v>
      </c>
      <c r="G69" s="55"/>
      <c r="H69" s="13">
        <v>132482</v>
      </c>
      <c r="I69" s="55"/>
      <c r="J69" s="13">
        <v>32124</v>
      </c>
      <c r="M69" s="11"/>
      <c r="N69" s="46"/>
    </row>
    <row r="70" spans="1:14" s="160" customFormat="1" ht="22.5" customHeight="1">
      <c r="A70" s="159" t="s">
        <v>60</v>
      </c>
      <c r="B70" s="157"/>
      <c r="C70" s="158"/>
      <c r="D70" s="33">
        <v>3404460</v>
      </c>
      <c r="E70" s="33"/>
      <c r="F70" s="13">
        <v>3261836</v>
      </c>
      <c r="G70" s="33"/>
      <c r="H70" s="33">
        <v>362648</v>
      </c>
      <c r="I70" s="33"/>
      <c r="J70" s="13">
        <v>330903</v>
      </c>
      <c r="M70" s="11"/>
      <c r="N70" s="46"/>
    </row>
    <row r="71" spans="1:14" s="160" customFormat="1" ht="22.5" customHeight="1">
      <c r="A71" s="159" t="s">
        <v>61</v>
      </c>
      <c r="B71" s="157">
        <v>10</v>
      </c>
      <c r="C71" s="158"/>
      <c r="D71" s="33">
        <v>37203200</v>
      </c>
      <c r="E71" s="33"/>
      <c r="F71" s="13">
        <v>51609890</v>
      </c>
      <c r="G71" s="33"/>
      <c r="H71" s="55">
        <v>0</v>
      </c>
      <c r="I71" s="33"/>
      <c r="J71" s="13">
        <v>0</v>
      </c>
      <c r="M71" s="11"/>
      <c r="N71" s="46"/>
    </row>
    <row r="72" spans="1:14" s="160" customFormat="1" ht="22.5" customHeight="1">
      <c r="A72" s="159" t="s">
        <v>62</v>
      </c>
      <c r="B72" s="157">
        <v>15</v>
      </c>
      <c r="C72" s="158"/>
      <c r="D72" s="55">
        <v>39222</v>
      </c>
      <c r="E72" s="55"/>
      <c r="F72" s="13">
        <v>38436</v>
      </c>
      <c r="G72" s="55"/>
      <c r="H72" s="55">
        <v>0</v>
      </c>
      <c r="I72" s="55"/>
      <c r="J72" s="13">
        <v>0</v>
      </c>
      <c r="M72" s="11"/>
      <c r="N72" s="46"/>
    </row>
    <row r="73" spans="1:14" s="160" customFormat="1" ht="22.5" customHeight="1">
      <c r="A73" s="159" t="s">
        <v>63</v>
      </c>
      <c r="C73" s="158"/>
      <c r="D73" s="13">
        <v>10352057</v>
      </c>
      <c r="E73" s="13"/>
      <c r="F73" s="13">
        <v>5286655</v>
      </c>
      <c r="G73" s="13"/>
      <c r="H73" s="13">
        <v>27589</v>
      </c>
      <c r="I73" s="13"/>
      <c r="J73" s="13">
        <v>27589</v>
      </c>
      <c r="M73" s="11"/>
      <c r="N73" s="46"/>
    </row>
    <row r="74" spans="1:14" s="160" customFormat="1" ht="22.5" customHeight="1">
      <c r="A74" s="162" t="s">
        <v>64</v>
      </c>
      <c r="B74" s="163"/>
      <c r="C74" s="164"/>
      <c r="D74" s="77">
        <f>SUM(D68:D73)</f>
        <v>204421501</v>
      </c>
      <c r="E74" s="80"/>
      <c r="F74" s="77">
        <f>SUM(F68:F73)</f>
        <v>230114459</v>
      </c>
      <c r="G74" s="80"/>
      <c r="H74" s="77">
        <f>SUM(H68:H73)</f>
        <v>27003483</v>
      </c>
      <c r="I74" s="80"/>
      <c r="J74" s="77">
        <f>SUM(J68:J73)</f>
        <v>26867069</v>
      </c>
      <c r="M74" s="11"/>
      <c r="N74" s="46"/>
    </row>
    <row r="75" spans="1:14" s="171" customFormat="1" ht="22.5" customHeight="1">
      <c r="A75" s="172" t="s">
        <v>65</v>
      </c>
      <c r="B75" s="157"/>
      <c r="C75" s="158"/>
      <c r="D75" s="86">
        <f>D65+D74</f>
        <v>341590155</v>
      </c>
      <c r="E75" s="80"/>
      <c r="F75" s="86">
        <f>F65+F74</f>
        <v>363761011</v>
      </c>
      <c r="G75" s="80"/>
      <c r="H75" s="86">
        <f>SUM(H65,H74)</f>
        <v>76343337</v>
      </c>
      <c r="I75" s="80"/>
      <c r="J75" s="86">
        <f>SUM(J65,J74)</f>
        <v>75802725</v>
      </c>
      <c r="M75" s="11"/>
      <c r="N75" s="49"/>
    </row>
    <row r="76" spans="1:14" s="171" customFormat="1" ht="21.75" customHeight="1">
      <c r="A76" s="172"/>
      <c r="B76" s="157"/>
      <c r="C76" s="158"/>
      <c r="D76" s="161"/>
      <c r="E76" s="1"/>
      <c r="F76" s="161"/>
      <c r="G76" s="1"/>
      <c r="H76" s="1"/>
      <c r="I76" s="1"/>
      <c r="J76" s="1"/>
      <c r="M76" s="11"/>
      <c r="N76" s="49"/>
    </row>
    <row r="77" spans="1:14" s="171" customFormat="1" ht="22.5" customHeight="1">
      <c r="A77" s="172"/>
      <c r="B77" s="157"/>
      <c r="C77" s="158"/>
      <c r="D77" s="161"/>
      <c r="E77" s="1"/>
      <c r="F77" s="161"/>
      <c r="G77" s="1"/>
      <c r="H77" s="1"/>
      <c r="I77" s="1"/>
      <c r="J77" s="1"/>
      <c r="M77" s="11"/>
      <c r="N77" s="49"/>
    </row>
    <row r="78" spans="1:14" s="167" customFormat="1" ht="22.5" customHeight="1">
      <c r="A78" s="165"/>
      <c r="B78" s="157"/>
      <c r="C78" s="158"/>
      <c r="D78" s="1"/>
      <c r="E78" s="1"/>
      <c r="F78" s="1"/>
      <c r="G78" s="1"/>
      <c r="H78" s="1"/>
      <c r="I78" s="1"/>
      <c r="J78" s="1"/>
      <c r="M78" s="11"/>
      <c r="N78" s="47"/>
    </row>
    <row r="79" spans="1:14" s="167" customFormat="1" ht="22.5" customHeight="1">
      <c r="A79" s="294" t="s">
        <v>0</v>
      </c>
      <c r="B79" s="294"/>
      <c r="C79" s="294"/>
      <c r="D79" s="294"/>
      <c r="E79" s="294"/>
      <c r="F79" s="294"/>
      <c r="G79" s="294"/>
      <c r="H79" s="294"/>
      <c r="I79" s="294"/>
      <c r="J79" s="294"/>
      <c r="M79" s="11"/>
      <c r="N79" s="48"/>
    </row>
    <row r="80" spans="1:14" ht="22.5" customHeight="1">
      <c r="A80" s="294" t="s">
        <v>38</v>
      </c>
      <c r="B80" s="294"/>
      <c r="C80" s="294"/>
      <c r="D80" s="294"/>
      <c r="E80" s="294"/>
      <c r="F80" s="294"/>
      <c r="G80" s="294"/>
      <c r="H80" s="294"/>
      <c r="I80" s="294"/>
      <c r="J80" s="294"/>
      <c r="N80" s="45"/>
    </row>
    <row r="81" spans="1:14" ht="23.1" customHeight="1">
      <c r="A81" s="294" t="s">
        <v>224</v>
      </c>
      <c r="B81" s="294"/>
      <c r="C81" s="294"/>
      <c r="D81" s="294"/>
      <c r="E81" s="294"/>
      <c r="F81" s="294"/>
      <c r="G81" s="294"/>
      <c r="H81" s="294"/>
      <c r="I81" s="294"/>
      <c r="J81" s="294"/>
    </row>
    <row r="82" spans="1:14" ht="22.5" customHeight="1">
      <c r="A82" s="295" t="s">
        <v>2</v>
      </c>
      <c r="B82" s="295"/>
      <c r="C82" s="295"/>
      <c r="D82" s="295"/>
      <c r="E82" s="295"/>
      <c r="F82" s="295"/>
      <c r="G82" s="295"/>
      <c r="H82" s="295"/>
      <c r="I82" s="295"/>
      <c r="J82" s="295"/>
    </row>
    <row r="83" spans="1:14" ht="8.5500000000000007" customHeight="1">
      <c r="A83" s="143"/>
      <c r="B83" s="144"/>
      <c r="C83" s="143"/>
      <c r="D83" s="143"/>
      <c r="E83" s="143"/>
      <c r="F83" s="143"/>
      <c r="G83" s="143"/>
      <c r="H83" s="143"/>
      <c r="I83" s="143"/>
      <c r="J83" s="143"/>
    </row>
    <row r="84" spans="1:14" ht="22.5" customHeight="1">
      <c r="B84" s="146"/>
      <c r="D84" s="296" t="s">
        <v>4</v>
      </c>
      <c r="E84" s="296"/>
      <c r="F84" s="296"/>
      <c r="H84" s="296" t="s">
        <v>5</v>
      </c>
      <c r="I84" s="296"/>
      <c r="J84" s="296"/>
    </row>
    <row r="85" spans="1:14" ht="22.5" customHeight="1">
      <c r="A85" s="143"/>
      <c r="C85" s="150"/>
      <c r="D85" s="147" t="s">
        <v>6</v>
      </c>
      <c r="E85" s="147"/>
      <c r="F85" s="147" t="s">
        <v>6</v>
      </c>
      <c r="G85" s="147"/>
      <c r="H85" s="147" t="s">
        <v>6</v>
      </c>
      <c r="I85" s="147"/>
      <c r="J85" s="147" t="s">
        <v>6</v>
      </c>
    </row>
    <row r="86" spans="1:14" ht="22.5" customHeight="1">
      <c r="A86" s="143"/>
      <c r="B86" s="146"/>
      <c r="C86" s="150"/>
      <c r="D86" s="151" t="s">
        <v>225</v>
      </c>
      <c r="E86" s="147"/>
      <c r="F86" s="147" t="s">
        <v>7</v>
      </c>
      <c r="G86" s="147"/>
      <c r="H86" s="151" t="s">
        <v>225</v>
      </c>
      <c r="I86" s="147"/>
      <c r="J86" s="147" t="s">
        <v>7</v>
      </c>
    </row>
    <row r="87" spans="1:14" ht="22.5" customHeight="1">
      <c r="A87" s="152"/>
      <c r="B87" s="144"/>
      <c r="C87" s="150"/>
      <c r="D87" s="153" t="s">
        <v>8</v>
      </c>
      <c r="E87" s="153"/>
      <c r="F87" s="154" t="s">
        <v>9</v>
      </c>
      <c r="G87" s="153"/>
      <c r="H87" s="153" t="s">
        <v>8</v>
      </c>
      <c r="I87" s="153"/>
      <c r="J87" s="154" t="s">
        <v>9</v>
      </c>
    </row>
    <row r="88" spans="1:14" ht="22.5" customHeight="1">
      <c r="A88" s="152"/>
      <c r="B88" s="144"/>
      <c r="C88" s="150"/>
      <c r="D88" s="146" t="s">
        <v>10</v>
      </c>
      <c r="E88" s="153"/>
      <c r="F88" s="154"/>
      <c r="G88" s="153"/>
      <c r="H88" s="146" t="s">
        <v>10</v>
      </c>
      <c r="I88" s="153"/>
      <c r="J88" s="154"/>
    </row>
    <row r="89" spans="1:14" s="160" customFormat="1" ht="22.5" customHeight="1">
      <c r="A89" s="155" t="s">
        <v>66</v>
      </c>
      <c r="B89" s="144"/>
      <c r="C89" s="150"/>
      <c r="D89" s="148"/>
      <c r="E89" s="148"/>
      <c r="F89" s="148"/>
      <c r="G89" s="148"/>
      <c r="H89" s="148"/>
      <c r="I89" s="148"/>
      <c r="J89" s="148"/>
      <c r="M89" s="11"/>
      <c r="N89" s="46"/>
    </row>
    <row r="90" spans="1:14" s="160" customFormat="1" ht="22.5" customHeight="1">
      <c r="A90" s="155" t="s">
        <v>67</v>
      </c>
      <c r="B90" s="157"/>
      <c r="C90" s="158"/>
      <c r="D90" s="1"/>
      <c r="E90" s="1"/>
      <c r="F90" s="1"/>
      <c r="G90" s="1"/>
      <c r="H90" s="1"/>
      <c r="I90" s="1"/>
      <c r="J90" s="1"/>
      <c r="M90" s="11"/>
      <c r="N90" s="46"/>
    </row>
    <row r="91" spans="1:14" s="160" customFormat="1" ht="22.5" customHeight="1">
      <c r="A91" s="165" t="s">
        <v>68</v>
      </c>
      <c r="B91" s="157"/>
      <c r="C91" s="158"/>
      <c r="D91" s="161"/>
      <c r="E91" s="1"/>
      <c r="F91" s="161"/>
      <c r="G91" s="1"/>
      <c r="H91" s="161"/>
      <c r="I91" s="1"/>
      <c r="J91" s="1"/>
      <c r="M91" s="11"/>
      <c r="N91" s="46"/>
    </row>
    <row r="92" spans="1:14" s="160" customFormat="1" ht="22.5" customHeight="1">
      <c r="A92" s="159" t="s">
        <v>69</v>
      </c>
      <c r="C92" s="158"/>
      <c r="D92" s="82"/>
      <c r="E92" s="80"/>
      <c r="F92" s="82"/>
      <c r="G92" s="80"/>
      <c r="H92" s="82"/>
      <c r="I92" s="80"/>
      <c r="J92" s="80"/>
      <c r="M92" s="11"/>
      <c r="N92" s="46"/>
    </row>
    <row r="93" spans="1:14" s="160" customFormat="1" ht="22.5" customHeight="1" thickBot="1">
      <c r="A93" s="173" t="s">
        <v>70</v>
      </c>
      <c r="C93" s="158"/>
      <c r="D93" s="81">
        <v>4997460</v>
      </c>
      <c r="E93" s="80"/>
      <c r="F93" s="81">
        <v>4997460</v>
      </c>
      <c r="G93" s="80"/>
      <c r="H93" s="81">
        <v>4997460</v>
      </c>
      <c r="I93" s="80"/>
      <c r="J93" s="81">
        <v>4997460</v>
      </c>
      <c r="M93" s="11"/>
      <c r="N93" s="46"/>
    </row>
    <row r="94" spans="1:14" s="160" customFormat="1" ht="22.5" customHeight="1" thickTop="1">
      <c r="A94" s="159" t="s">
        <v>71</v>
      </c>
      <c r="B94" s="157"/>
      <c r="C94" s="158"/>
      <c r="D94" s="82"/>
      <c r="E94" s="80"/>
      <c r="F94" s="82"/>
      <c r="G94" s="82"/>
      <c r="H94" s="82"/>
      <c r="I94" s="82"/>
      <c r="J94" s="82"/>
      <c r="M94" s="11"/>
      <c r="N94" s="46"/>
    </row>
    <row r="95" spans="1:14" s="160" customFormat="1" ht="22.5" customHeight="1">
      <c r="A95" s="173" t="s">
        <v>72</v>
      </c>
      <c r="B95" s="157"/>
      <c r="C95" s="158"/>
      <c r="D95" s="82"/>
      <c r="E95" s="80"/>
      <c r="F95" s="82"/>
      <c r="G95" s="82"/>
      <c r="H95" s="82"/>
      <c r="I95" s="82"/>
      <c r="J95" s="82"/>
      <c r="M95" s="11"/>
      <c r="N95" s="46"/>
    </row>
    <row r="96" spans="1:14" s="160" customFormat="1" ht="22.5" customHeight="1">
      <c r="A96" s="174" t="s">
        <v>73</v>
      </c>
      <c r="B96" s="157"/>
      <c r="C96" s="158"/>
      <c r="D96" s="13">
        <v>2974210</v>
      </c>
      <c r="E96" s="13"/>
      <c r="F96" s="13">
        <v>2974210</v>
      </c>
      <c r="G96" s="13"/>
      <c r="H96" s="13">
        <v>2974210</v>
      </c>
      <c r="I96" s="80"/>
      <c r="J96" s="13">
        <v>2974210</v>
      </c>
      <c r="M96" s="11"/>
      <c r="N96" s="46"/>
    </row>
    <row r="97" spans="1:15" s="171" customFormat="1" ht="22.5" customHeight="1">
      <c r="A97" s="165" t="s">
        <v>74</v>
      </c>
      <c r="B97" s="160"/>
      <c r="C97" s="158"/>
      <c r="D97" s="82"/>
      <c r="E97" s="82"/>
      <c r="F97" s="82"/>
      <c r="G97" s="82"/>
      <c r="H97" s="82"/>
      <c r="I97" s="80"/>
      <c r="J97" s="82"/>
      <c r="M97" s="11"/>
      <c r="N97" s="49"/>
    </row>
    <row r="98" spans="1:15" s="171" customFormat="1" ht="22.5" customHeight="1">
      <c r="A98" s="159" t="s">
        <v>75</v>
      </c>
      <c r="B98" s="157"/>
      <c r="C98" s="158"/>
      <c r="D98" s="56">
        <v>22551567</v>
      </c>
      <c r="E98" s="13"/>
      <c r="F98" s="56">
        <v>22551567</v>
      </c>
      <c r="G98" s="13"/>
      <c r="H98" s="56">
        <v>22551567</v>
      </c>
      <c r="I98" s="80"/>
      <c r="J98" s="56">
        <v>22551567</v>
      </c>
      <c r="M98" s="11"/>
      <c r="N98" s="49"/>
    </row>
    <row r="99" spans="1:15" s="171" customFormat="1" ht="22.5" customHeight="1">
      <c r="A99" s="145" t="s">
        <v>76</v>
      </c>
      <c r="B99" s="157"/>
      <c r="C99" s="158"/>
      <c r="D99" s="56"/>
      <c r="E99" s="13"/>
      <c r="F99" s="56"/>
      <c r="G99" s="13"/>
      <c r="H99" s="56"/>
      <c r="I99" s="80"/>
      <c r="J99" s="56"/>
      <c r="M99" s="11"/>
      <c r="N99" s="49"/>
    </row>
    <row r="100" spans="1:15" s="160" customFormat="1" ht="22.5" customHeight="1">
      <c r="A100" s="159" t="s">
        <v>77</v>
      </c>
      <c r="B100" s="157"/>
      <c r="C100" s="158"/>
      <c r="D100" s="56">
        <v>-669657</v>
      </c>
      <c r="E100" s="55"/>
      <c r="F100" s="56">
        <v>-669657</v>
      </c>
      <c r="G100" s="55"/>
      <c r="H100" s="55">
        <v>0</v>
      </c>
      <c r="I100" s="80"/>
      <c r="J100" s="83">
        <v>0</v>
      </c>
      <c r="M100" s="11"/>
      <c r="N100" s="46"/>
    </row>
    <row r="101" spans="1:15" s="160" customFormat="1" ht="22.5" customHeight="1">
      <c r="A101" s="145" t="s">
        <v>78</v>
      </c>
      <c r="B101" s="157"/>
      <c r="C101" s="158"/>
      <c r="D101" s="56"/>
      <c r="E101" s="80"/>
      <c r="F101" s="56"/>
      <c r="G101" s="80"/>
      <c r="H101" s="56"/>
      <c r="I101" s="80"/>
      <c r="J101" s="56"/>
      <c r="M101" s="11"/>
      <c r="N101" s="46"/>
    </row>
    <row r="102" spans="1:15" s="160" customFormat="1" ht="22.5" customHeight="1">
      <c r="A102" s="159" t="s">
        <v>79</v>
      </c>
      <c r="B102" s="157"/>
      <c r="C102" s="158"/>
      <c r="D102" s="56"/>
      <c r="E102" s="80"/>
      <c r="F102" s="56"/>
      <c r="G102" s="80"/>
      <c r="H102" s="56"/>
      <c r="I102" s="80"/>
      <c r="J102" s="56"/>
      <c r="M102" s="11"/>
      <c r="N102" s="46"/>
    </row>
    <row r="103" spans="1:15" ht="22.5" customHeight="1">
      <c r="A103" s="173" t="s">
        <v>80</v>
      </c>
      <c r="B103" s="157"/>
      <c r="C103" s="158"/>
      <c r="D103" s="13">
        <v>500000</v>
      </c>
      <c r="E103" s="13"/>
      <c r="F103" s="13">
        <v>500000</v>
      </c>
      <c r="G103" s="13"/>
      <c r="H103" s="13">
        <v>500000</v>
      </c>
      <c r="I103" s="80"/>
      <c r="J103" s="13">
        <v>500000</v>
      </c>
      <c r="K103" s="175"/>
    </row>
    <row r="104" spans="1:15" ht="22.5" customHeight="1">
      <c r="A104" s="159" t="s">
        <v>81</v>
      </c>
      <c r="B104" s="157"/>
      <c r="C104" s="158"/>
      <c r="D104" s="56">
        <v>62638296</v>
      </c>
      <c r="E104" s="13"/>
      <c r="F104" s="56">
        <v>65014940</v>
      </c>
      <c r="G104" s="13"/>
      <c r="H104" s="56">
        <v>62638296</v>
      </c>
      <c r="I104" s="80"/>
      <c r="J104" s="13">
        <v>65014940</v>
      </c>
    </row>
    <row r="105" spans="1:15" ht="22.5" customHeight="1">
      <c r="A105" s="165" t="s">
        <v>82</v>
      </c>
      <c r="B105" s="157"/>
      <c r="C105" s="158"/>
      <c r="D105" s="33">
        <v>182853</v>
      </c>
      <c r="E105" s="33"/>
      <c r="F105" s="33">
        <v>206061</v>
      </c>
      <c r="G105" s="33"/>
      <c r="H105" s="56">
        <v>182853</v>
      </c>
      <c r="I105" s="80"/>
      <c r="J105" s="33">
        <v>206061</v>
      </c>
      <c r="N105" s="45"/>
    </row>
    <row r="106" spans="1:15" ht="22.5" customHeight="1">
      <c r="A106" s="172" t="s">
        <v>83</v>
      </c>
      <c r="B106" s="163"/>
      <c r="C106" s="164"/>
      <c r="D106" s="84">
        <f>SUM(D96:D105)</f>
        <v>88177269</v>
      </c>
      <c r="E106" s="80"/>
      <c r="F106" s="84">
        <f>SUM(F96:F105)</f>
        <v>90577121</v>
      </c>
      <c r="G106" s="80"/>
      <c r="H106" s="84">
        <f>SUM(H96:H105)</f>
        <v>88846926</v>
      </c>
      <c r="I106" s="80"/>
      <c r="J106" s="84">
        <f>SUM(J96:J105)</f>
        <v>91246778</v>
      </c>
    </row>
    <row r="107" spans="1:15" ht="22.5" customHeight="1">
      <c r="A107" s="165" t="s">
        <v>84</v>
      </c>
      <c r="B107" s="157"/>
      <c r="C107" s="158"/>
      <c r="D107" s="34">
        <v>101208</v>
      </c>
      <c r="E107" s="33"/>
      <c r="F107" s="34">
        <v>101089</v>
      </c>
      <c r="G107" s="33"/>
      <c r="H107" s="55">
        <v>0</v>
      </c>
      <c r="I107" s="85"/>
      <c r="J107" s="83">
        <v>0</v>
      </c>
      <c r="L107" s="176"/>
      <c r="M107" s="122"/>
      <c r="N107" s="122"/>
    </row>
    <row r="108" spans="1:15" ht="22.5" customHeight="1">
      <c r="A108" s="172" t="s">
        <v>85</v>
      </c>
      <c r="B108" s="157"/>
      <c r="C108" s="158"/>
      <c r="D108" s="86">
        <f>SUM(D106:D107)</f>
        <v>88278477</v>
      </c>
      <c r="E108" s="80"/>
      <c r="F108" s="86">
        <f>SUM(F106:F107)</f>
        <v>90678210</v>
      </c>
      <c r="G108" s="80"/>
      <c r="H108" s="77">
        <f>SUM(H106:H107)</f>
        <v>88846926</v>
      </c>
      <c r="I108" s="80"/>
      <c r="J108" s="77">
        <f>SUM(J106:J107)</f>
        <v>91246778</v>
      </c>
      <c r="L108" s="176"/>
      <c r="M108" s="122"/>
      <c r="N108" s="122"/>
    </row>
    <row r="109" spans="1:15" s="179" customFormat="1" ht="22.5" customHeight="1" thickBot="1">
      <c r="A109" s="156" t="s">
        <v>86</v>
      </c>
      <c r="B109" s="157"/>
      <c r="C109" s="158"/>
      <c r="D109" s="87">
        <f>SUM(D75+D108)</f>
        <v>429868632</v>
      </c>
      <c r="E109" s="80"/>
      <c r="F109" s="87">
        <f>SUM(F75+F108)</f>
        <v>454439221</v>
      </c>
      <c r="G109" s="80"/>
      <c r="H109" s="87">
        <f>SUM(H75+H108)</f>
        <v>165190263</v>
      </c>
      <c r="I109" s="80"/>
      <c r="J109" s="87">
        <f>SUM(J75+J108)</f>
        <v>167049503</v>
      </c>
      <c r="K109" s="143"/>
      <c r="L109" s="177"/>
      <c r="M109" s="142"/>
      <c r="N109" s="142"/>
      <c r="O109" s="178"/>
    </row>
    <row r="110" spans="1:15" s="160" customFormat="1" ht="22.5" customHeight="1" thickTop="1">
      <c r="A110" s="143"/>
      <c r="B110" s="144"/>
      <c r="C110" s="143"/>
      <c r="D110" s="180"/>
      <c r="E110" s="180"/>
      <c r="F110" s="180"/>
      <c r="G110" s="180"/>
      <c r="H110" s="180"/>
      <c r="I110" s="180"/>
      <c r="J110" s="180"/>
      <c r="K110" s="143"/>
      <c r="L110" s="176"/>
      <c r="M110" s="122"/>
      <c r="N110" s="122"/>
    </row>
    <row r="111" spans="1:15" s="160" customFormat="1" ht="22.5" customHeight="1">
      <c r="A111" s="165"/>
      <c r="B111" s="157"/>
      <c r="C111" s="165"/>
      <c r="D111" s="1"/>
      <c r="E111" s="1"/>
      <c r="F111" s="1"/>
      <c r="G111" s="1"/>
      <c r="H111" s="1"/>
      <c r="I111" s="1"/>
      <c r="J111" s="1"/>
      <c r="L111" s="181"/>
      <c r="M111" s="121"/>
      <c r="N111" s="123"/>
    </row>
    <row r="112" spans="1:15" s="160" customFormat="1" ht="22.5" customHeight="1">
      <c r="B112" s="157"/>
      <c r="C112" s="165"/>
      <c r="D112" s="1"/>
      <c r="E112" s="1"/>
      <c r="F112" s="1"/>
      <c r="G112" s="1"/>
      <c r="H112" s="1"/>
      <c r="I112" s="1"/>
      <c r="J112" s="1"/>
      <c r="M112" s="52"/>
      <c r="N112" s="46"/>
    </row>
    <row r="113" spans="1:14" s="160" customFormat="1" ht="22.5" customHeight="1">
      <c r="A113" s="165"/>
      <c r="B113" s="157"/>
      <c r="C113" s="165"/>
      <c r="D113" s="1"/>
      <c r="E113" s="5"/>
      <c r="F113" s="1"/>
      <c r="G113" s="1"/>
      <c r="H113" s="1"/>
      <c r="I113" s="1"/>
      <c r="J113" s="1"/>
      <c r="M113" s="52"/>
      <c r="N113" s="46"/>
    </row>
    <row r="114" spans="1:14" s="160" customFormat="1" ht="22.5" customHeight="1">
      <c r="A114" s="165"/>
      <c r="B114" s="157"/>
      <c r="C114" s="165"/>
      <c r="D114" s="161"/>
      <c r="E114" s="5"/>
      <c r="F114" s="161"/>
      <c r="G114" s="1"/>
      <c r="H114" s="161"/>
      <c r="I114" s="1"/>
      <c r="J114" s="161"/>
      <c r="M114" s="52"/>
      <c r="N114" s="46"/>
    </row>
    <row r="115" spans="1:14" ht="24" customHeight="1">
      <c r="B115" s="144"/>
      <c r="C115" s="143"/>
      <c r="D115" s="6"/>
      <c r="E115" s="175"/>
      <c r="F115" s="6"/>
      <c r="G115" s="175"/>
      <c r="H115" s="6"/>
      <c r="I115" s="175"/>
      <c r="J115" s="6"/>
    </row>
    <row r="116" spans="1:14" ht="24" customHeight="1">
      <c r="A116" s="143"/>
      <c r="B116" s="144"/>
      <c r="C116" s="143"/>
      <c r="D116" s="175"/>
      <c r="E116" s="175"/>
      <c r="F116" s="175"/>
      <c r="G116" s="175"/>
      <c r="H116" s="175"/>
      <c r="I116" s="175"/>
      <c r="J116" s="175"/>
    </row>
    <row r="117" spans="1:14" ht="24" customHeight="1">
      <c r="A117" s="160"/>
      <c r="B117" s="144"/>
      <c r="C117" s="143"/>
      <c r="D117" s="175"/>
      <c r="E117" s="175"/>
      <c r="F117" s="175"/>
      <c r="G117" s="175"/>
      <c r="H117" s="175"/>
      <c r="I117" s="175"/>
      <c r="J117" s="175"/>
    </row>
    <row r="118" spans="1:14" ht="24" customHeight="1">
      <c r="A118" s="143"/>
      <c r="B118" s="144"/>
      <c r="C118" s="143"/>
      <c r="D118" s="175"/>
      <c r="E118" s="175"/>
      <c r="F118" s="175"/>
      <c r="G118" s="175"/>
      <c r="H118" s="175"/>
      <c r="I118" s="175"/>
      <c r="J118" s="175"/>
    </row>
    <row r="119" spans="1:14" ht="24" customHeight="1">
      <c r="A119" s="143"/>
      <c r="B119" s="144"/>
      <c r="C119" s="143"/>
      <c r="D119" s="175"/>
      <c r="E119" s="175"/>
      <c r="F119" s="175"/>
      <c r="G119" s="175"/>
      <c r="H119" s="175"/>
      <c r="I119" s="175"/>
      <c r="J119" s="175"/>
    </row>
    <row r="120" spans="1:14" ht="24" customHeight="1">
      <c r="A120" s="143"/>
      <c r="B120" s="144"/>
      <c r="C120" s="143"/>
      <c r="D120" s="175"/>
      <c r="E120" s="175"/>
      <c r="F120" s="175"/>
      <c r="G120" s="175"/>
      <c r="H120" s="175"/>
      <c r="I120" s="175"/>
      <c r="J120" s="175"/>
    </row>
  </sheetData>
  <mergeCells count="18">
    <mergeCell ref="A82:J82"/>
    <mergeCell ref="D84:F84"/>
    <mergeCell ref="H84:J84"/>
    <mergeCell ref="A79:J79"/>
    <mergeCell ref="A80:J80"/>
    <mergeCell ref="A81:J81"/>
    <mergeCell ref="A39:J39"/>
    <mergeCell ref="A40:J40"/>
    <mergeCell ref="A41:J41"/>
    <mergeCell ref="A42:J42"/>
    <mergeCell ref="D44:F44"/>
    <mergeCell ref="H44:J44"/>
    <mergeCell ref="A1:J1"/>
    <mergeCell ref="A2:J2"/>
    <mergeCell ref="A4:J4"/>
    <mergeCell ref="A3:J3"/>
    <mergeCell ref="H6:J6"/>
    <mergeCell ref="D6:F6"/>
  </mergeCells>
  <phoneticPr fontId="0" type="noConversion"/>
  <pageMargins left="0.7" right="0.7" top="0.48" bottom="0.5" header="0.5" footer="0.5"/>
  <pageSetup paperSize="9" scale="78" firstPageNumber="3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rowBreaks count="2" manualBreakCount="2">
    <brk id="38" max="9" man="1"/>
    <brk id="78" max="16383" man="1"/>
  </rowBreaks>
  <customProperties>
    <customPr name="EpmWorksheetKeyString_GUID" r:id="rId2"/>
  </customProperties>
  <ignoredErrors>
    <ignoredError sqref="D88:J92 E94:E95 G94:I95 I9 G9 E9 D9 F9 H9 J9 D47:J47 D87:J87" numberStoredAsText="1"/>
    <ignoredError sqref="D106 D109:E109 D108 I109 G109 F106 F109 H109 J109 F108 F107 J107 H107 J108 J106 H65" unlockedFormula="1"/>
    <ignoredError sqref="C20 B21:C21 C16 C17 C18:C19 B22:C22 C15 B16 B23:E24 E22 B36:C37 B15 E15:G15 B20 B18:B19 E18:G19 B17 E17:G17 E16:G16 E21 E20:G20 C57 C55 C54 B64:C64 C51 C62 C60 C53 C56 C58 B65:C65 C59 C63 C52 B51 B68:C68 B66:C67 B74:C75 B55 B52 E52:G52 E64:G64 B63 E63:G63 B61:C61 B59 E59:G59 B58 E58:G58 B57 B56 E56:G56 B53 E53:G53 B60 E60:G60 B62 E62:G62 E51:G51 B54 E54:G54 E55:G55 E57:G57 E61:G61 I59:J59 I58:J58 I60:J60 I62:J62 I61:J61 I64:J64 B70:C73 B69:C69 E69 B35:C35 B31:C34 E31:E34 G21 I15:J15 I18:J19 I17:J17 I16:J16 I20:J20 I21:J21 B25:C30 E25:E30 E35 I52:J52 I63:J63 I56:J56 I53:J53 I51:J51 I54:J54 I55:J55 E68 E70:E73" twoDigitTextYear="1"/>
    <ignoredError sqref="D36:E37 D22 J36:J37 F36:F37 J22 F22 F23:J24 G22:I22 G36:I37 D74:E75 D66:E67 D65:E65 J65 F65 J74:J75 F74:F75 F68:G73 G65 F66:J67 G74:I75 I65 F35:G35 G31:G34 G30 F25:G29 I25:J29 I35:J35 I31:J34 I30:J30 I68:J73" twoDigitTextYear="1" unlockedFormula="1"/>
    <ignoredError sqref="E107 E108 E106 G106:I106 G108:I108 G107 I107" numberStoredAsText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11"/>
  <sheetViews>
    <sheetView topLeftCell="A80" zoomScale="90" zoomScaleNormal="90" zoomScaleSheetLayoutView="70" workbookViewId="0">
      <selection activeCell="L68" sqref="L68"/>
    </sheetView>
  </sheetViews>
  <sheetFormatPr defaultColWidth="9.125" defaultRowHeight="19.8"/>
  <cols>
    <col min="1" max="1" width="74.375" style="145" customWidth="1"/>
    <col min="2" max="2" width="10.75" style="145" customWidth="1"/>
    <col min="3" max="3" width="1.375" style="145" customWidth="1"/>
    <col min="4" max="4" width="13.625" style="13" customWidth="1"/>
    <col min="5" max="5" width="1.375" style="2" customWidth="1"/>
    <col min="6" max="6" width="13.625" style="2" customWidth="1"/>
    <col min="7" max="7" width="1.375" style="2" customWidth="1"/>
    <col min="8" max="8" width="13.625" style="4" customWidth="1"/>
    <col min="9" max="9" width="1.375" style="2" customWidth="1"/>
    <col min="10" max="10" width="13.625" style="2" customWidth="1"/>
    <col min="11" max="11" width="10.75" style="143" customWidth="1"/>
    <col min="12" max="12" width="9.125" style="143"/>
    <col min="13" max="13" width="13.375" style="143" bestFit="1" customWidth="1"/>
    <col min="14" max="14" width="9.125" style="143"/>
    <col min="15" max="15" width="17" style="143" bestFit="1" customWidth="1"/>
    <col min="16" max="22" width="9.125" style="143"/>
    <col min="23" max="23" width="12" style="143" bestFit="1" customWidth="1"/>
    <col min="24" max="16384" width="9.125" style="143"/>
  </cols>
  <sheetData>
    <row r="1" spans="1:23" s="269" customFormat="1" ht="23.4">
      <c r="A1" s="311" t="s">
        <v>0</v>
      </c>
      <c r="B1" s="311"/>
      <c r="C1" s="311"/>
      <c r="D1" s="311"/>
      <c r="E1" s="311"/>
      <c r="F1" s="311"/>
      <c r="G1" s="311"/>
      <c r="H1" s="311"/>
      <c r="I1" s="311"/>
      <c r="J1" s="311"/>
    </row>
    <row r="2" spans="1:23" s="269" customFormat="1" ht="23.4">
      <c r="A2" s="311" t="s">
        <v>177</v>
      </c>
      <c r="B2" s="311"/>
      <c r="C2" s="311"/>
      <c r="D2" s="311"/>
      <c r="E2" s="311"/>
      <c r="F2" s="311"/>
      <c r="G2" s="311"/>
      <c r="H2" s="311"/>
      <c r="I2" s="311"/>
      <c r="J2" s="311"/>
    </row>
    <row r="3" spans="1:23" s="269" customFormat="1" ht="23.4">
      <c r="A3" s="311" t="s">
        <v>227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23" s="270" customFormat="1" ht="23.4">
      <c r="A4" s="312" t="s">
        <v>10</v>
      </c>
      <c r="B4" s="312"/>
      <c r="C4" s="312"/>
      <c r="D4" s="312"/>
      <c r="E4" s="312"/>
      <c r="F4" s="312"/>
      <c r="G4" s="312"/>
      <c r="H4" s="312"/>
      <c r="I4" s="312"/>
      <c r="J4" s="312"/>
    </row>
    <row r="5" spans="1:23" s="269" customFormat="1" ht="20.100000000000001" customHeight="1">
      <c r="A5" s="313" t="s">
        <v>2</v>
      </c>
      <c r="B5" s="313"/>
      <c r="C5" s="313"/>
      <c r="D5" s="313"/>
      <c r="E5" s="313"/>
      <c r="F5" s="313"/>
      <c r="G5" s="313"/>
      <c r="H5" s="313"/>
      <c r="I5" s="313"/>
      <c r="J5" s="313"/>
    </row>
    <row r="6" spans="1:23" s="269" customFormat="1" ht="4.3499999999999996" customHeight="1">
      <c r="D6" s="41"/>
      <c r="E6" s="283"/>
      <c r="F6" s="283"/>
      <c r="G6" s="283"/>
      <c r="H6" s="283"/>
    </row>
    <row r="7" spans="1:23" ht="20.100000000000001" customHeight="1">
      <c r="B7" s="146" t="s">
        <v>3</v>
      </c>
      <c r="C7" s="146"/>
      <c r="D7" s="310" t="s">
        <v>4</v>
      </c>
      <c r="E7" s="310"/>
      <c r="F7" s="310"/>
      <c r="G7" s="7"/>
      <c r="H7" s="296" t="s">
        <v>5</v>
      </c>
      <c r="I7" s="296"/>
      <c r="J7" s="296"/>
    </row>
    <row r="8" spans="1:23" ht="20.100000000000001" customHeight="1">
      <c r="B8" s="149"/>
      <c r="C8" s="149"/>
      <c r="D8" s="153" t="s">
        <v>8</v>
      </c>
      <c r="E8" s="146"/>
      <c r="F8" s="153" t="s">
        <v>9</v>
      </c>
      <c r="G8" s="146"/>
      <c r="H8" s="153" t="s">
        <v>8</v>
      </c>
      <c r="I8" s="146"/>
      <c r="J8" s="153" t="s">
        <v>9</v>
      </c>
    </row>
    <row r="9" spans="1:23" ht="20.25" customHeight="1">
      <c r="A9" s="284" t="s">
        <v>178</v>
      </c>
      <c r="B9" s="285"/>
      <c r="C9" s="285"/>
      <c r="D9" s="42"/>
      <c r="E9" s="8"/>
      <c r="F9" s="8"/>
      <c r="G9" s="8"/>
      <c r="H9" s="8"/>
      <c r="I9" s="8"/>
      <c r="J9" s="8"/>
    </row>
    <row r="10" spans="1:23" ht="20.25" customHeight="1">
      <c r="A10" s="269" t="s">
        <v>110</v>
      </c>
      <c r="B10" s="286"/>
      <c r="C10" s="286"/>
      <c r="D10" s="13">
        <f>'SI (9ด) P.8'!D37</f>
        <v>25817966</v>
      </c>
      <c r="E10" s="13"/>
      <c r="F10" s="13">
        <f>'SI (9ด) P.8'!F37</f>
        <v>22086589</v>
      </c>
      <c r="G10" s="13"/>
      <c r="H10" s="13">
        <f>'SI (9ด) P.8'!H37</f>
        <v>25816446</v>
      </c>
      <c r="I10" s="13"/>
      <c r="J10" s="13">
        <f>'SI (9ด) P.8'!J37</f>
        <v>22083574</v>
      </c>
      <c r="M10" s="11"/>
      <c r="O10" s="11"/>
    </row>
    <row r="11" spans="1:23" ht="20.25" customHeight="1">
      <c r="A11" s="269" t="s">
        <v>179</v>
      </c>
      <c r="B11" s="286"/>
      <c r="C11" s="286"/>
      <c r="E11" s="13"/>
      <c r="F11" s="13"/>
      <c r="G11" s="13"/>
      <c r="H11" s="13"/>
      <c r="I11" s="13"/>
      <c r="J11" s="13"/>
    </row>
    <row r="12" spans="1:23" ht="20.25" customHeight="1">
      <c r="A12" s="143" t="s">
        <v>180</v>
      </c>
      <c r="B12" s="144">
        <v>8</v>
      </c>
      <c r="C12" s="144"/>
      <c r="D12" s="13">
        <v>45876798</v>
      </c>
      <c r="E12" s="13"/>
      <c r="F12" s="13">
        <v>39135356</v>
      </c>
      <c r="G12" s="13"/>
      <c r="H12" s="13">
        <v>146234</v>
      </c>
      <c r="I12" s="13"/>
      <c r="J12" s="13">
        <v>129175</v>
      </c>
      <c r="W12" s="11"/>
    </row>
    <row r="13" spans="1:23" ht="20.25" customHeight="1">
      <c r="A13" s="143" t="s">
        <v>103</v>
      </c>
      <c r="B13" s="144"/>
      <c r="C13" s="144"/>
      <c r="D13" s="13">
        <v>-173901</v>
      </c>
      <c r="E13" s="13"/>
      <c r="F13" s="13">
        <v>-93441</v>
      </c>
      <c r="G13" s="13"/>
      <c r="H13" s="13">
        <v>-1671483</v>
      </c>
      <c r="I13" s="13"/>
      <c r="J13" s="13">
        <v>-752584</v>
      </c>
    </row>
    <row r="14" spans="1:23" ht="20.25" customHeight="1">
      <c r="A14" s="143" t="s">
        <v>107</v>
      </c>
      <c r="B14" s="144"/>
      <c r="C14" s="144"/>
      <c r="D14" s="13">
        <v>6983909</v>
      </c>
      <c r="E14" s="13"/>
      <c r="F14" s="13">
        <v>3949163</v>
      </c>
      <c r="G14" s="13"/>
      <c r="H14" s="13">
        <v>1524869</v>
      </c>
      <c r="I14" s="13"/>
      <c r="J14" s="13">
        <v>401307</v>
      </c>
    </row>
    <row r="15" spans="1:23" ht="20.25" customHeight="1">
      <c r="A15" s="143" t="s">
        <v>209</v>
      </c>
      <c r="B15" s="144"/>
      <c r="C15" s="144"/>
      <c r="D15" s="13">
        <v>1638709</v>
      </c>
      <c r="E15" s="13"/>
      <c r="F15" s="13">
        <v>1502765</v>
      </c>
      <c r="G15" s="13"/>
      <c r="H15" s="55">
        <v>0</v>
      </c>
      <c r="I15" s="13"/>
      <c r="J15" s="55">
        <v>-3666</v>
      </c>
    </row>
    <row r="16" spans="1:23" ht="20.25" customHeight="1">
      <c r="A16" s="143" t="s">
        <v>232</v>
      </c>
      <c r="B16" s="144"/>
      <c r="C16" s="144"/>
      <c r="D16" s="13">
        <v>4461</v>
      </c>
      <c r="E16" s="143"/>
      <c r="F16" s="13">
        <v>47290</v>
      </c>
      <c r="G16" s="13"/>
      <c r="H16" s="55">
        <v>0</v>
      </c>
      <c r="I16" s="13"/>
      <c r="J16" s="55">
        <v>0</v>
      </c>
    </row>
    <row r="17" spans="1:13" ht="20.25" customHeight="1">
      <c r="A17" s="143" t="s">
        <v>181</v>
      </c>
      <c r="B17" s="144">
        <v>8</v>
      </c>
      <c r="C17" s="144"/>
      <c r="D17" s="56">
        <v>985845</v>
      </c>
      <c r="E17" s="13"/>
      <c r="F17" s="13">
        <v>859538</v>
      </c>
      <c r="G17" s="13"/>
      <c r="H17" s="55">
        <v>0</v>
      </c>
      <c r="I17" s="13"/>
      <c r="J17" s="55">
        <v>0</v>
      </c>
      <c r="M17" s="175"/>
    </row>
    <row r="18" spans="1:13" ht="20.25" customHeight="1">
      <c r="A18" s="143" t="s">
        <v>182</v>
      </c>
      <c r="B18" s="144"/>
      <c r="C18" s="144"/>
      <c r="D18" s="13">
        <v>65230</v>
      </c>
      <c r="E18" s="13"/>
      <c r="F18" s="13">
        <v>-18907</v>
      </c>
      <c r="G18" s="13"/>
      <c r="H18" s="55">
        <v>0</v>
      </c>
      <c r="I18" s="13"/>
      <c r="J18" s="55">
        <v>0</v>
      </c>
    </row>
    <row r="19" spans="1:13" ht="20.25" customHeight="1">
      <c r="A19" s="143" t="s">
        <v>231</v>
      </c>
      <c r="B19" s="144"/>
      <c r="C19" s="144"/>
      <c r="D19" s="55">
        <v>8439</v>
      </c>
      <c r="E19" s="13"/>
      <c r="F19" s="55">
        <v>63452</v>
      </c>
      <c r="G19" s="13"/>
      <c r="H19" s="55">
        <v>11</v>
      </c>
      <c r="I19" s="13"/>
      <c r="J19" s="55">
        <v>46</v>
      </c>
    </row>
    <row r="20" spans="1:13" ht="20.25" customHeight="1">
      <c r="A20" s="143" t="s">
        <v>248</v>
      </c>
      <c r="B20" s="144"/>
      <c r="C20" s="144"/>
      <c r="D20" s="55"/>
      <c r="E20" s="13"/>
      <c r="F20" s="55"/>
      <c r="G20" s="13"/>
      <c r="H20" s="55"/>
      <c r="I20" s="13"/>
      <c r="J20" s="55"/>
    </row>
    <row r="21" spans="1:13" ht="20.25" customHeight="1">
      <c r="A21" s="143" t="s">
        <v>211</v>
      </c>
      <c r="B21" s="144"/>
      <c r="C21" s="144"/>
      <c r="D21" s="13">
        <v>-263452</v>
      </c>
      <c r="E21" s="13"/>
      <c r="F21" s="13">
        <v>-519120</v>
      </c>
      <c r="G21" s="13"/>
      <c r="H21" s="13">
        <v>53</v>
      </c>
      <c r="I21" s="13"/>
      <c r="J21" s="13">
        <v>148</v>
      </c>
    </row>
    <row r="22" spans="1:13" ht="20.25" customHeight="1">
      <c r="A22" s="143" t="s">
        <v>230</v>
      </c>
      <c r="B22" s="144"/>
      <c r="C22" s="144"/>
      <c r="D22" s="13">
        <v>0</v>
      </c>
      <c r="E22" s="13"/>
      <c r="F22" s="13">
        <v>-433731</v>
      </c>
      <c r="G22" s="13"/>
      <c r="H22" s="13">
        <v>0</v>
      </c>
      <c r="I22" s="13"/>
      <c r="J22" s="13">
        <v>0</v>
      </c>
    </row>
    <row r="23" spans="1:13" ht="20.25" customHeight="1">
      <c r="A23" s="143" t="s">
        <v>222</v>
      </c>
      <c r="B23" s="144" t="s">
        <v>106</v>
      </c>
      <c r="C23" s="144"/>
      <c r="D23" s="13">
        <f>-'SI (9ด) P.8'!D30</f>
        <v>-776237</v>
      </c>
      <c r="E23" s="13"/>
      <c r="F23" s="13">
        <v>-9264</v>
      </c>
      <c r="G23" s="13"/>
      <c r="H23" s="13">
        <v>-25131530</v>
      </c>
      <c r="I23" s="13"/>
      <c r="J23" s="13">
        <v>-21386858</v>
      </c>
    </row>
    <row r="24" spans="1:13" ht="20.25" customHeight="1">
      <c r="A24" s="143" t="s">
        <v>183</v>
      </c>
      <c r="B24" s="144"/>
      <c r="C24" s="144"/>
      <c r="D24" s="13">
        <v>142091</v>
      </c>
      <c r="E24" s="13"/>
      <c r="F24" s="13">
        <v>-16577</v>
      </c>
      <c r="G24" s="13"/>
      <c r="H24" s="13">
        <v>38869</v>
      </c>
      <c r="I24" s="13"/>
      <c r="J24" s="13">
        <v>-27417</v>
      </c>
    </row>
    <row r="25" spans="1:13" ht="20.25" customHeight="1">
      <c r="A25" s="143" t="s">
        <v>109</v>
      </c>
      <c r="B25" s="144"/>
      <c r="C25" s="144"/>
      <c r="D25" s="34">
        <f>-'SI (9ด) P.8'!D36</f>
        <v>5844886</v>
      </c>
      <c r="E25" s="13"/>
      <c r="F25" s="34">
        <v>5207019</v>
      </c>
      <c r="G25" s="13"/>
      <c r="H25" s="34">
        <v>26835</v>
      </c>
      <c r="I25" s="13"/>
      <c r="J25" s="34">
        <v>151148</v>
      </c>
    </row>
    <row r="26" spans="1:13" ht="20.25" customHeight="1">
      <c r="A26" s="143" t="s">
        <v>184</v>
      </c>
      <c r="B26" s="144"/>
      <c r="C26" s="144"/>
      <c r="D26" s="43"/>
      <c r="E26" s="43"/>
      <c r="F26" s="43"/>
      <c r="G26" s="43"/>
      <c r="H26" s="53"/>
      <c r="I26" s="43"/>
      <c r="J26" s="53"/>
    </row>
    <row r="27" spans="1:13" ht="20.25" customHeight="1">
      <c r="A27" s="143" t="s">
        <v>185</v>
      </c>
      <c r="B27" s="287"/>
      <c r="C27" s="287"/>
      <c r="D27" s="33">
        <f>SUM(D10:D25)</f>
        <v>86154744</v>
      </c>
      <c r="E27" s="33"/>
      <c r="F27" s="33">
        <f>SUM(F10:F25)</f>
        <v>71760132</v>
      </c>
      <c r="G27" s="33"/>
      <c r="H27" s="33">
        <f>SUM(H10:H25)</f>
        <v>750304</v>
      </c>
      <c r="I27" s="33"/>
      <c r="J27" s="33">
        <f>SUM(J10:J25)</f>
        <v>594873</v>
      </c>
    </row>
    <row r="28" spans="1:13" ht="10.050000000000001" customHeight="1">
      <c r="A28" s="143"/>
      <c r="B28" s="287"/>
      <c r="C28" s="287"/>
      <c r="D28" s="33"/>
      <c r="E28" s="33"/>
      <c r="F28" s="33"/>
      <c r="G28" s="33"/>
      <c r="H28" s="33"/>
      <c r="I28" s="33"/>
      <c r="J28" s="33"/>
    </row>
    <row r="29" spans="1:13" ht="20.25" customHeight="1">
      <c r="A29" s="288" t="s">
        <v>186</v>
      </c>
      <c r="B29" s="289"/>
      <c r="C29" s="289"/>
      <c r="D29" s="33"/>
      <c r="E29" s="33"/>
      <c r="F29" s="33"/>
      <c r="G29" s="33"/>
      <c r="H29" s="33"/>
      <c r="I29" s="33"/>
      <c r="J29" s="33"/>
    </row>
    <row r="30" spans="1:13" ht="20.25" customHeight="1">
      <c r="A30" s="143" t="s">
        <v>14</v>
      </c>
      <c r="B30" s="159"/>
      <c r="C30" s="159"/>
      <c r="D30" s="13">
        <v>950</v>
      </c>
      <c r="E30" s="55"/>
      <c r="F30" s="13">
        <v>416726</v>
      </c>
      <c r="G30" s="105"/>
      <c r="H30" s="55">
        <v>0</v>
      </c>
      <c r="I30" s="55"/>
      <c r="J30" s="55">
        <v>0</v>
      </c>
    </row>
    <row r="31" spans="1:13" ht="20.25" customHeight="1">
      <c r="A31" s="143" t="s">
        <v>15</v>
      </c>
      <c r="B31" s="159"/>
      <c r="C31" s="159"/>
      <c r="D31" s="13">
        <v>-1406929</v>
      </c>
      <c r="E31" s="105"/>
      <c r="F31" s="13">
        <v>-2643427</v>
      </c>
      <c r="G31" s="105"/>
      <c r="H31" s="55">
        <v>40356</v>
      </c>
      <c r="I31" s="55"/>
      <c r="J31" s="55">
        <v>45643</v>
      </c>
    </row>
    <row r="32" spans="1:13" ht="20.25" customHeight="1">
      <c r="A32" s="143" t="s">
        <v>17</v>
      </c>
      <c r="B32" s="144"/>
      <c r="C32" s="144"/>
      <c r="D32" s="13">
        <v>-397222</v>
      </c>
      <c r="E32" s="105"/>
      <c r="F32" s="13">
        <v>1250139</v>
      </c>
      <c r="G32" s="105"/>
      <c r="H32" s="55">
        <v>0</v>
      </c>
      <c r="I32" s="55"/>
      <c r="J32" s="55">
        <v>0</v>
      </c>
    </row>
    <row r="33" spans="1:11" ht="20.25" customHeight="1">
      <c r="A33" s="143" t="s">
        <v>19</v>
      </c>
      <c r="B33" s="159"/>
      <c r="C33" s="159"/>
      <c r="D33" s="106">
        <v>-407641</v>
      </c>
      <c r="E33" s="105"/>
      <c r="F33" s="106">
        <v>412695</v>
      </c>
      <c r="G33" s="105"/>
      <c r="H33" s="55">
        <v>0</v>
      </c>
      <c r="I33" s="55"/>
      <c r="J33" s="55">
        <v>0</v>
      </c>
    </row>
    <row r="34" spans="1:11" ht="20.25" customHeight="1">
      <c r="A34" s="143" t="s">
        <v>22</v>
      </c>
      <c r="B34" s="159"/>
      <c r="C34" s="159"/>
      <c r="D34" s="106">
        <v>928341</v>
      </c>
      <c r="E34" s="105"/>
      <c r="F34" s="106">
        <v>230880</v>
      </c>
      <c r="G34" s="105"/>
      <c r="H34" s="33">
        <v>6445</v>
      </c>
      <c r="I34" s="55"/>
      <c r="J34" s="33">
        <v>-2809</v>
      </c>
    </row>
    <row r="35" spans="1:11" ht="20.25" customHeight="1">
      <c r="A35" s="143" t="s">
        <v>35</v>
      </c>
      <c r="B35" s="159"/>
      <c r="C35" s="159"/>
      <c r="D35" s="106">
        <v>-69439</v>
      </c>
      <c r="E35" s="105"/>
      <c r="F35" s="106">
        <v>58740</v>
      </c>
      <c r="G35" s="105"/>
      <c r="H35" s="33">
        <v>2271</v>
      </c>
      <c r="I35" s="55"/>
      <c r="J35" s="33">
        <v>4530</v>
      </c>
    </row>
    <row r="36" spans="1:11" ht="20.25" customHeight="1">
      <c r="A36" s="143" t="s">
        <v>43</v>
      </c>
      <c r="B36" s="159"/>
      <c r="C36" s="159"/>
      <c r="D36" s="13">
        <v>88812</v>
      </c>
      <c r="E36" s="105"/>
      <c r="F36" s="106">
        <v>-2022073</v>
      </c>
      <c r="G36" s="105"/>
      <c r="H36" s="33">
        <v>376339</v>
      </c>
      <c r="I36" s="55"/>
      <c r="J36" s="33">
        <v>259250</v>
      </c>
    </row>
    <row r="37" spans="1:11" ht="20.25" customHeight="1">
      <c r="A37" s="143" t="s">
        <v>45</v>
      </c>
      <c r="B37" s="159"/>
      <c r="C37" s="159"/>
      <c r="D37" s="106">
        <v>722438</v>
      </c>
      <c r="E37" s="105"/>
      <c r="F37" s="106">
        <v>-102547</v>
      </c>
      <c r="G37" s="105"/>
      <c r="H37" s="55">
        <v>0</v>
      </c>
      <c r="I37" s="55"/>
      <c r="J37" s="55">
        <v>0</v>
      </c>
    </row>
    <row r="38" spans="1:11" ht="20.25" customHeight="1">
      <c r="A38" s="143" t="s">
        <v>46</v>
      </c>
      <c r="B38" s="159"/>
      <c r="C38" s="159"/>
      <c r="D38" s="106">
        <v>-30435</v>
      </c>
      <c r="E38" s="105"/>
      <c r="F38" s="106">
        <v>-261810</v>
      </c>
      <c r="G38" s="105"/>
      <c r="H38" s="55">
        <v>0</v>
      </c>
      <c r="I38" s="13"/>
      <c r="J38" s="55">
        <v>0</v>
      </c>
    </row>
    <row r="39" spans="1:11" ht="20.25" customHeight="1">
      <c r="A39" s="143" t="s">
        <v>55</v>
      </c>
      <c r="B39" s="159"/>
      <c r="C39" s="159"/>
      <c r="D39" s="106">
        <v>376858</v>
      </c>
      <c r="E39" s="105"/>
      <c r="F39" s="106">
        <v>371</v>
      </c>
      <c r="G39" s="105"/>
      <c r="H39" s="33">
        <v>2177</v>
      </c>
      <c r="I39" s="55"/>
      <c r="J39" s="55">
        <v>-9176</v>
      </c>
    </row>
    <row r="40" spans="1:11" ht="20.25" customHeight="1">
      <c r="A40" s="143" t="s">
        <v>187</v>
      </c>
      <c r="B40" s="170"/>
      <c r="C40" s="170"/>
      <c r="D40" s="106">
        <v>-8284</v>
      </c>
      <c r="E40" s="105"/>
      <c r="F40" s="106">
        <v>-37310</v>
      </c>
      <c r="G40" s="105"/>
      <c r="H40" s="13">
        <v>0</v>
      </c>
      <c r="I40" s="55"/>
      <c r="J40" s="13">
        <v>0</v>
      </c>
    </row>
    <row r="41" spans="1:11" ht="20.25" customHeight="1">
      <c r="A41" s="143" t="s">
        <v>63</v>
      </c>
      <c r="B41" s="159"/>
      <c r="C41" s="159"/>
      <c r="D41" s="107">
        <v>4946560</v>
      </c>
      <c r="E41" s="105"/>
      <c r="F41" s="107">
        <v>-5647</v>
      </c>
      <c r="G41" s="105"/>
      <c r="H41" s="13">
        <v>0</v>
      </c>
      <c r="I41" s="13"/>
      <c r="J41" s="13">
        <v>0</v>
      </c>
    </row>
    <row r="42" spans="1:11" ht="20.25" customHeight="1">
      <c r="A42" s="143" t="s">
        <v>233</v>
      </c>
      <c r="B42" s="173"/>
      <c r="C42" s="173"/>
      <c r="D42" s="13">
        <f>SUM(D27:D41)</f>
        <v>90898753</v>
      </c>
      <c r="E42" s="105"/>
      <c r="F42" s="13">
        <f>SUM(F27:F41)</f>
        <v>69056869</v>
      </c>
      <c r="G42" s="105"/>
      <c r="H42" s="53">
        <f>SUM(H27:H41)</f>
        <v>1177892</v>
      </c>
      <c r="I42" s="13"/>
      <c r="J42" s="53">
        <f>SUM(J27:J41)</f>
        <v>892311</v>
      </c>
    </row>
    <row r="43" spans="1:11" ht="20.25" customHeight="1">
      <c r="A43" s="143" t="s">
        <v>188</v>
      </c>
      <c r="B43" s="173"/>
      <c r="C43" s="173"/>
      <c r="D43" s="13">
        <v>-68084</v>
      </c>
      <c r="E43" s="105"/>
      <c r="F43" s="13">
        <v>-62829</v>
      </c>
      <c r="G43" s="105"/>
      <c r="H43" s="13">
        <v>-14302</v>
      </c>
      <c r="I43" s="13"/>
      <c r="J43" s="13">
        <v>-5259</v>
      </c>
    </row>
    <row r="44" spans="1:11" ht="20.25" customHeight="1">
      <c r="A44" s="143" t="s">
        <v>189</v>
      </c>
      <c r="B44" s="159"/>
      <c r="C44" s="159"/>
      <c r="D44" s="34">
        <v>-6214877</v>
      </c>
      <c r="E44" s="105"/>
      <c r="F44" s="34">
        <v>-6509537</v>
      </c>
      <c r="G44" s="105"/>
      <c r="H44" s="34">
        <v>-54934</v>
      </c>
      <c r="I44" s="55"/>
      <c r="J44" s="34">
        <v>-135072</v>
      </c>
    </row>
    <row r="45" spans="1:11" ht="20.25" customHeight="1">
      <c r="A45" s="156" t="s">
        <v>234</v>
      </c>
      <c r="B45" s="162"/>
      <c r="C45" s="162"/>
      <c r="D45" s="14">
        <f>SUM(D42:D44)</f>
        <v>84615792</v>
      </c>
      <c r="E45" s="13"/>
      <c r="F45" s="14">
        <f>SUM(F42:F44)</f>
        <v>62484503</v>
      </c>
      <c r="G45" s="13"/>
      <c r="H45" s="14">
        <f>SUM(H42:H44)</f>
        <v>1108656</v>
      </c>
      <c r="I45" s="13"/>
      <c r="J45" s="14">
        <f>SUM(J42:J44)</f>
        <v>751980</v>
      </c>
    </row>
    <row r="46" spans="1:11" ht="20.25" customHeight="1">
      <c r="A46" s="156"/>
      <c r="B46" s="162"/>
      <c r="C46" s="162"/>
      <c r="D46" s="3"/>
      <c r="E46" s="9"/>
      <c r="F46" s="3"/>
      <c r="G46" s="148"/>
      <c r="H46" s="3"/>
      <c r="I46" s="9"/>
      <c r="J46" s="3"/>
    </row>
    <row r="47" spans="1:11" s="269" customFormat="1" ht="23.4">
      <c r="A47" s="311" t="s">
        <v>0</v>
      </c>
      <c r="B47" s="311"/>
      <c r="C47" s="311"/>
      <c r="D47" s="311"/>
      <c r="E47" s="311"/>
      <c r="F47" s="311"/>
      <c r="G47" s="311"/>
      <c r="H47" s="311"/>
      <c r="I47" s="311"/>
      <c r="J47" s="311"/>
      <c r="K47" s="143"/>
    </row>
    <row r="48" spans="1:11" s="269" customFormat="1" ht="23.4">
      <c r="A48" s="311" t="s">
        <v>190</v>
      </c>
      <c r="B48" s="311"/>
      <c r="C48" s="311"/>
      <c r="D48" s="311"/>
      <c r="E48" s="311"/>
      <c r="F48" s="311"/>
      <c r="G48" s="311"/>
      <c r="H48" s="311"/>
      <c r="I48" s="311"/>
      <c r="J48" s="311"/>
      <c r="K48" s="143"/>
    </row>
    <row r="49" spans="1:11" s="269" customFormat="1" ht="23.4">
      <c r="A49" s="311" t="s">
        <v>227</v>
      </c>
      <c r="B49" s="311"/>
      <c r="C49" s="311"/>
      <c r="D49" s="311"/>
      <c r="E49" s="311"/>
      <c r="F49" s="311"/>
      <c r="G49" s="311"/>
      <c r="H49" s="311"/>
      <c r="I49" s="311"/>
      <c r="J49" s="311"/>
      <c r="K49" s="143"/>
    </row>
    <row r="50" spans="1:11" s="269" customFormat="1" ht="23.4">
      <c r="A50" s="312" t="s">
        <v>10</v>
      </c>
      <c r="B50" s="312"/>
      <c r="C50" s="312"/>
      <c r="D50" s="312"/>
      <c r="E50" s="312"/>
      <c r="F50" s="312"/>
      <c r="G50" s="312"/>
      <c r="H50" s="312"/>
      <c r="I50" s="312"/>
      <c r="J50" s="312"/>
      <c r="K50" s="143"/>
    </row>
    <row r="51" spans="1:11" s="270" customFormat="1" ht="20.399999999999999">
      <c r="A51" s="313" t="s">
        <v>2</v>
      </c>
      <c r="B51" s="313"/>
      <c r="C51" s="313"/>
      <c r="D51" s="313"/>
      <c r="E51" s="313"/>
      <c r="F51" s="313"/>
      <c r="G51" s="313"/>
      <c r="H51" s="313"/>
      <c r="I51" s="313"/>
      <c r="J51" s="313"/>
      <c r="K51" s="143"/>
    </row>
    <row r="52" spans="1:11" s="269" customFormat="1" ht="6" customHeight="1">
      <c r="A52" s="290"/>
      <c r="B52" s="290"/>
      <c r="C52" s="290"/>
      <c r="D52" s="41"/>
      <c r="E52" s="283"/>
      <c r="F52" s="283"/>
      <c r="G52" s="283"/>
      <c r="H52" s="283"/>
      <c r="K52" s="143"/>
    </row>
    <row r="53" spans="1:11" s="269" customFormat="1" ht="20.399999999999999">
      <c r="A53" s="145"/>
      <c r="B53" s="146" t="s">
        <v>3</v>
      </c>
      <c r="C53" s="146"/>
      <c r="D53" s="310" t="s">
        <v>4</v>
      </c>
      <c r="E53" s="310"/>
      <c r="F53" s="310"/>
      <c r="G53" s="7"/>
      <c r="H53" s="296" t="s">
        <v>5</v>
      </c>
      <c r="I53" s="296"/>
      <c r="J53" s="296"/>
      <c r="K53" s="143"/>
    </row>
    <row r="54" spans="1:11" ht="20.399999999999999">
      <c r="D54" s="153" t="s">
        <v>8</v>
      </c>
      <c r="E54" s="146"/>
      <c r="F54" s="153" t="s">
        <v>9</v>
      </c>
      <c r="G54" s="146"/>
      <c r="H54" s="153" t="s">
        <v>8</v>
      </c>
      <c r="I54" s="146"/>
      <c r="J54" s="153" t="s">
        <v>9</v>
      </c>
    </row>
    <row r="55" spans="1:11" ht="20.399999999999999">
      <c r="A55" s="150" t="s">
        <v>191</v>
      </c>
      <c r="B55" s="150"/>
      <c r="C55" s="150"/>
      <c r="H55" s="2"/>
    </row>
    <row r="56" spans="1:11">
      <c r="A56" s="143" t="s">
        <v>192</v>
      </c>
      <c r="B56" s="159"/>
      <c r="C56" s="159"/>
      <c r="D56" s="13">
        <v>144441</v>
      </c>
      <c r="E56" s="13"/>
      <c r="F56" s="13">
        <v>67630</v>
      </c>
      <c r="G56" s="13"/>
      <c r="H56" s="13">
        <v>2023875</v>
      </c>
      <c r="I56" s="33"/>
      <c r="J56" s="13">
        <v>740358</v>
      </c>
    </row>
    <row r="57" spans="1:11">
      <c r="A57" s="143" t="s">
        <v>193</v>
      </c>
      <c r="B57" s="159"/>
      <c r="C57" s="159"/>
      <c r="D57" s="56">
        <v>-16985586</v>
      </c>
      <c r="E57" s="13"/>
      <c r="F57" s="13">
        <v>-24290147</v>
      </c>
      <c r="G57" s="13"/>
      <c r="H57" s="13">
        <v>-1957</v>
      </c>
      <c r="I57" s="13"/>
      <c r="J57" s="13">
        <v>-10947</v>
      </c>
    </row>
    <row r="58" spans="1:11">
      <c r="A58" s="143" t="s">
        <v>194</v>
      </c>
      <c r="B58" s="159"/>
      <c r="C58" s="159"/>
      <c r="D58" s="33">
        <v>113741</v>
      </c>
      <c r="E58" s="13"/>
      <c r="F58" s="33">
        <v>78592</v>
      </c>
      <c r="G58" s="13"/>
      <c r="H58" s="13">
        <v>151</v>
      </c>
      <c r="I58" s="33"/>
      <c r="J58" s="13">
        <v>238</v>
      </c>
    </row>
    <row r="59" spans="1:11">
      <c r="A59" s="143" t="s">
        <v>195</v>
      </c>
      <c r="B59" s="144">
        <v>10</v>
      </c>
      <c r="C59" s="159"/>
      <c r="D59" s="33">
        <v>-12754500</v>
      </c>
      <c r="E59" s="13"/>
      <c r="F59" s="33">
        <v>-11039200</v>
      </c>
      <c r="G59" s="13"/>
      <c r="H59" s="13">
        <v>0</v>
      </c>
      <c r="I59" s="33"/>
      <c r="J59" s="13">
        <v>0</v>
      </c>
    </row>
    <row r="60" spans="1:11">
      <c r="A60" s="143" t="s">
        <v>235</v>
      </c>
      <c r="B60" s="144">
        <v>14</v>
      </c>
      <c r="C60" s="159"/>
      <c r="D60" s="56">
        <v>0</v>
      </c>
      <c r="E60" s="13"/>
      <c r="F60" s="56">
        <v>0</v>
      </c>
      <c r="G60" s="13"/>
      <c r="H60" s="33">
        <v>19859000</v>
      </c>
      <c r="I60" s="33"/>
      <c r="J60" s="33">
        <v>394000</v>
      </c>
    </row>
    <row r="61" spans="1:11">
      <c r="A61" s="143" t="s">
        <v>215</v>
      </c>
      <c r="B61" s="144">
        <v>6</v>
      </c>
      <c r="C61" s="159"/>
      <c r="D61" s="56">
        <v>0</v>
      </c>
      <c r="E61" s="13"/>
      <c r="F61" s="56">
        <v>0</v>
      </c>
      <c r="G61" s="13"/>
      <c r="H61" s="33">
        <v>0</v>
      </c>
      <c r="I61" s="33"/>
      <c r="J61" s="33">
        <v>-1000</v>
      </c>
    </row>
    <row r="62" spans="1:11">
      <c r="A62" s="143" t="s">
        <v>242</v>
      </c>
      <c r="B62" s="144">
        <v>7</v>
      </c>
      <c r="C62" s="159"/>
      <c r="D62" s="56">
        <v>0</v>
      </c>
      <c r="E62" s="56"/>
      <c r="F62" s="56">
        <v>415374</v>
      </c>
      <c r="G62" s="13"/>
      <c r="H62" s="33">
        <v>0</v>
      </c>
      <c r="I62" s="33"/>
      <c r="J62" s="56">
        <v>0</v>
      </c>
    </row>
    <row r="63" spans="1:11">
      <c r="A63" s="143" t="s">
        <v>212</v>
      </c>
      <c r="B63" s="144">
        <v>7</v>
      </c>
      <c r="C63" s="159"/>
      <c r="D63" s="56">
        <v>820800</v>
      </c>
      <c r="E63" s="56"/>
      <c r="F63" s="56">
        <v>0</v>
      </c>
      <c r="G63" s="13"/>
      <c r="H63" s="56">
        <v>820800</v>
      </c>
      <c r="I63" s="33"/>
      <c r="J63" s="33">
        <v>0</v>
      </c>
    </row>
    <row r="64" spans="1:11">
      <c r="A64" s="143" t="s">
        <v>216</v>
      </c>
      <c r="B64" s="144">
        <v>14</v>
      </c>
      <c r="C64" s="159"/>
      <c r="D64" s="56">
        <v>0</v>
      </c>
      <c r="E64" s="56"/>
      <c r="F64" s="56">
        <v>100000</v>
      </c>
      <c r="G64" s="13"/>
      <c r="H64" s="56">
        <v>0</v>
      </c>
      <c r="I64" s="33"/>
      <c r="J64" s="33">
        <v>0</v>
      </c>
    </row>
    <row r="65" spans="1:11">
      <c r="A65" s="143" t="s">
        <v>220</v>
      </c>
      <c r="B65" s="144">
        <v>14</v>
      </c>
      <c r="C65" s="159"/>
      <c r="D65" s="56">
        <v>-242875</v>
      </c>
      <c r="E65" s="56"/>
      <c r="F65" s="56">
        <v>0</v>
      </c>
      <c r="G65" s="13"/>
      <c r="H65" s="56">
        <v>0</v>
      </c>
      <c r="I65" s="33"/>
      <c r="J65" s="33">
        <v>0</v>
      </c>
    </row>
    <row r="66" spans="1:11">
      <c r="A66" s="143" t="s">
        <v>217</v>
      </c>
      <c r="B66" s="144">
        <v>14</v>
      </c>
      <c r="C66" s="159"/>
      <c r="D66" s="56">
        <v>25800</v>
      </c>
      <c r="E66" s="56"/>
      <c r="F66" s="56">
        <v>21600</v>
      </c>
      <c r="G66" s="13"/>
      <c r="H66" s="56">
        <v>6909768</v>
      </c>
      <c r="I66" s="33"/>
      <c r="J66" s="33">
        <v>3841124</v>
      </c>
    </row>
    <row r="67" spans="1:11" ht="20.399999999999999">
      <c r="A67" s="156" t="s">
        <v>196</v>
      </c>
      <c r="B67" s="162"/>
      <c r="C67" s="162"/>
      <c r="D67" s="124">
        <f>SUM(D56:D66)</f>
        <v>-28878179</v>
      </c>
      <c r="E67" s="56"/>
      <c r="F67" s="124">
        <f>SUM(F56:F66)</f>
        <v>-34646151</v>
      </c>
      <c r="G67" s="13"/>
      <c r="H67" s="124">
        <f>SUM(H56:H66)</f>
        <v>29611637</v>
      </c>
      <c r="I67" s="33"/>
      <c r="J67" s="124">
        <f>SUM(J56:J66)</f>
        <v>4963773</v>
      </c>
    </row>
    <row r="68" spans="1:11" ht="10.050000000000001" customHeight="1">
      <c r="D68" s="125"/>
      <c r="E68" s="125"/>
      <c r="F68" s="125"/>
      <c r="G68" s="125"/>
      <c r="H68" s="125"/>
      <c r="I68" s="125"/>
      <c r="J68" s="125"/>
    </row>
    <row r="69" spans="1:11" s="269" customFormat="1" ht="20.399999999999999">
      <c r="A69" s="150" t="s">
        <v>197</v>
      </c>
      <c r="B69" s="150"/>
      <c r="C69" s="150"/>
      <c r="D69" s="126"/>
      <c r="E69" s="13"/>
      <c r="F69" s="126"/>
      <c r="G69" s="13"/>
      <c r="H69" s="13"/>
      <c r="I69" s="13"/>
      <c r="J69" s="13"/>
      <c r="K69" s="143"/>
    </row>
    <row r="70" spans="1:11" s="269" customFormat="1" ht="20.100000000000001" customHeight="1">
      <c r="A70" s="143" t="s">
        <v>198</v>
      </c>
      <c r="B70" s="150"/>
      <c r="C70" s="150"/>
      <c r="D70" s="13">
        <v>-5654250</v>
      </c>
      <c r="E70" s="13"/>
      <c r="F70" s="13">
        <v>-2361977</v>
      </c>
      <c r="G70" s="13"/>
      <c r="H70" s="13">
        <v>-1310109</v>
      </c>
      <c r="I70" s="13"/>
      <c r="J70" s="13">
        <v>-133100</v>
      </c>
      <c r="K70" s="143"/>
    </row>
    <row r="71" spans="1:11" s="269" customFormat="1">
      <c r="A71" s="143" t="s">
        <v>199</v>
      </c>
      <c r="B71" s="144">
        <v>9</v>
      </c>
      <c r="C71" s="159"/>
      <c r="D71" s="13">
        <v>-13120663</v>
      </c>
      <c r="E71" s="13"/>
      <c r="F71" s="13">
        <v>-9514907</v>
      </c>
      <c r="G71" s="13"/>
      <c r="H71" s="13">
        <v>-111871</v>
      </c>
      <c r="I71" s="13"/>
      <c r="J71" s="13">
        <v>-119767</v>
      </c>
      <c r="K71" s="143"/>
    </row>
    <row r="72" spans="1:11">
      <c r="A72" s="143" t="s">
        <v>200</v>
      </c>
      <c r="B72" s="144">
        <v>9</v>
      </c>
      <c r="C72" s="159"/>
      <c r="D72" s="13">
        <v>2000000</v>
      </c>
      <c r="E72" s="13"/>
      <c r="F72" s="13">
        <v>10500000</v>
      </c>
      <c r="G72" s="13"/>
      <c r="H72" s="13">
        <v>0</v>
      </c>
      <c r="I72" s="13"/>
      <c r="J72" s="13">
        <v>0</v>
      </c>
    </row>
    <row r="73" spans="1:11">
      <c r="A73" s="143" t="s">
        <v>240</v>
      </c>
      <c r="B73" s="144" t="s">
        <v>42</v>
      </c>
      <c r="C73" s="159"/>
      <c r="D73" s="13">
        <v>0</v>
      </c>
      <c r="E73" s="13"/>
      <c r="F73" s="13">
        <v>0</v>
      </c>
      <c r="G73" s="13"/>
      <c r="H73" s="13">
        <v>-240000</v>
      </c>
      <c r="I73" s="13"/>
      <c r="J73" s="13">
        <v>100000</v>
      </c>
    </row>
    <row r="74" spans="1:11">
      <c r="A74" s="143" t="s">
        <v>218</v>
      </c>
      <c r="B74" s="144"/>
      <c r="C74" s="159"/>
      <c r="D74" s="13">
        <v>0</v>
      </c>
      <c r="E74" s="13"/>
      <c r="F74" s="13">
        <v>20000000</v>
      </c>
      <c r="G74" s="13"/>
      <c r="H74" s="13">
        <v>0</v>
      </c>
      <c r="I74" s="13"/>
      <c r="J74" s="13">
        <v>20000000</v>
      </c>
    </row>
    <row r="75" spans="1:11">
      <c r="A75" s="143" t="s">
        <v>202</v>
      </c>
      <c r="B75" s="144">
        <v>9</v>
      </c>
      <c r="C75" s="159"/>
      <c r="D75" s="13">
        <v>-12537290</v>
      </c>
      <c r="E75" s="13"/>
      <c r="F75" s="13">
        <v>-15102857</v>
      </c>
      <c r="G75" s="13"/>
      <c r="H75" s="13">
        <v>0</v>
      </c>
      <c r="I75" s="13"/>
      <c r="J75" s="13">
        <v>0</v>
      </c>
    </row>
    <row r="76" spans="1:11">
      <c r="A76" s="143" t="s">
        <v>201</v>
      </c>
      <c r="B76" s="144"/>
      <c r="C76" s="159"/>
      <c r="D76" s="33">
        <f>'SCE รวม (CY) P.11'!AB21</f>
        <v>-984</v>
      </c>
      <c r="E76" s="13"/>
      <c r="F76" s="33">
        <v>-623</v>
      </c>
      <c r="G76" s="13"/>
      <c r="H76" s="13">
        <v>0</v>
      </c>
      <c r="I76" s="13"/>
      <c r="J76" s="13">
        <v>0</v>
      </c>
    </row>
    <row r="77" spans="1:11">
      <c r="A77" s="143" t="s">
        <v>214</v>
      </c>
      <c r="B77" s="144"/>
      <c r="C77" s="159"/>
      <c r="D77" s="33">
        <v>0</v>
      </c>
      <c r="E77" s="13"/>
      <c r="F77" s="33">
        <v>-49478</v>
      </c>
      <c r="G77" s="13"/>
      <c r="H77" s="13">
        <v>0</v>
      </c>
      <c r="I77" s="13"/>
      <c r="J77" s="13">
        <v>0</v>
      </c>
    </row>
    <row r="78" spans="1:11">
      <c r="A78" s="143" t="s">
        <v>219</v>
      </c>
      <c r="B78" s="144"/>
      <c r="C78" s="159"/>
      <c r="D78" s="33">
        <f>'SCE รวม (CY) P.11'!AB17</f>
        <v>-28193507</v>
      </c>
      <c r="E78" s="13"/>
      <c r="F78" s="33">
        <v>-24507305</v>
      </c>
      <c r="G78" s="13"/>
      <c r="H78" s="13">
        <v>-28193090</v>
      </c>
      <c r="I78" s="13"/>
      <c r="J78" s="13">
        <v>-24507301</v>
      </c>
    </row>
    <row r="79" spans="1:11" ht="20.25" customHeight="1">
      <c r="A79" s="156" t="s">
        <v>236</v>
      </c>
      <c r="B79" s="162"/>
      <c r="C79" s="162"/>
      <c r="D79" s="14">
        <f>SUM(D70:D78)</f>
        <v>-57506694</v>
      </c>
      <c r="E79" s="33"/>
      <c r="F79" s="14">
        <f>SUM(F70:F78)</f>
        <v>-21037147</v>
      </c>
      <c r="G79" s="34"/>
      <c r="H79" s="14">
        <f>SUM(H70:H78)</f>
        <v>-29855070</v>
      </c>
      <c r="I79" s="33"/>
      <c r="J79" s="14">
        <f>SUM(J70:J78)</f>
        <v>-4660168</v>
      </c>
    </row>
    <row r="80" spans="1:11" ht="10.35" customHeight="1">
      <c r="A80" s="150"/>
      <c r="B80" s="150"/>
      <c r="C80" s="150"/>
      <c r="D80" s="33"/>
      <c r="E80" s="33"/>
      <c r="F80" s="33"/>
      <c r="G80" s="13"/>
      <c r="H80" s="33"/>
      <c r="I80" s="33"/>
      <c r="J80" s="33"/>
    </row>
    <row r="81" spans="1:15" ht="20.25" customHeight="1">
      <c r="A81" s="145" t="s">
        <v>203</v>
      </c>
      <c r="B81" s="150"/>
      <c r="C81" s="150"/>
      <c r="D81" s="33"/>
      <c r="E81" s="13"/>
      <c r="F81" s="33"/>
      <c r="G81" s="13"/>
      <c r="H81" s="33"/>
      <c r="I81" s="33"/>
      <c r="J81" s="33"/>
    </row>
    <row r="82" spans="1:15" ht="20.25" customHeight="1">
      <c r="A82" s="11" t="s">
        <v>204</v>
      </c>
      <c r="D82" s="34">
        <v>1006</v>
      </c>
      <c r="E82" s="13"/>
      <c r="F82" s="34">
        <v>-3516</v>
      </c>
      <c r="G82" s="13"/>
      <c r="H82" s="13">
        <v>0</v>
      </c>
      <c r="I82" s="13"/>
      <c r="J82" s="13">
        <v>1</v>
      </c>
    </row>
    <row r="83" spans="1:15" ht="20.25" customHeight="1">
      <c r="A83" s="150" t="s">
        <v>223</v>
      </c>
      <c r="B83" s="150"/>
      <c r="C83" s="150"/>
      <c r="D83" s="33">
        <f>D45+D67+D79+D82</f>
        <v>-1768075</v>
      </c>
      <c r="E83" s="13"/>
      <c r="F83" s="33">
        <f>F45+F67+F79+F82</f>
        <v>6797689</v>
      </c>
      <c r="G83" s="13"/>
      <c r="H83" s="53">
        <f>H45+H67+H79+H82</f>
        <v>865223</v>
      </c>
      <c r="I83" s="13"/>
      <c r="J83" s="53">
        <f>J45+J67+J79+J82</f>
        <v>1055586</v>
      </c>
    </row>
    <row r="84" spans="1:15" ht="20.25" customHeight="1">
      <c r="A84" s="145" t="s">
        <v>205</v>
      </c>
      <c r="D84" s="33">
        <f>'SFP(P.3-5)'!F13</f>
        <v>14743575</v>
      </c>
      <c r="E84" s="13"/>
      <c r="F84" s="33">
        <v>9013520</v>
      </c>
      <c r="G84" s="13"/>
      <c r="H84" s="33">
        <v>329754</v>
      </c>
      <c r="I84" s="13"/>
      <c r="J84" s="33">
        <v>496712</v>
      </c>
    </row>
    <row r="85" spans="1:15" ht="20.25" customHeight="1" thickBot="1">
      <c r="A85" s="150" t="s">
        <v>243</v>
      </c>
      <c r="B85" s="150"/>
      <c r="C85" s="150"/>
      <c r="D85" s="35">
        <f>SUM(D83:D84)</f>
        <v>12975500</v>
      </c>
      <c r="E85" s="13"/>
      <c r="F85" s="35">
        <f>SUM(F83:F84)</f>
        <v>15811209</v>
      </c>
      <c r="G85" s="13"/>
      <c r="H85" s="35">
        <f>SUM(H83:H84)</f>
        <v>1194977</v>
      </c>
      <c r="I85" s="13"/>
      <c r="J85" s="35">
        <f>SUM(J83:J84)</f>
        <v>1552298</v>
      </c>
      <c r="L85" s="271"/>
      <c r="M85" s="271"/>
      <c r="N85" s="271"/>
      <c r="O85" s="271"/>
    </row>
    <row r="86" spans="1:15" ht="10.050000000000001" customHeight="1" thickTop="1">
      <c r="E86" s="13"/>
      <c r="F86" s="13"/>
      <c r="G86" s="13"/>
      <c r="H86" s="13"/>
      <c r="I86" s="13"/>
      <c r="J86" s="13"/>
    </row>
    <row r="87" spans="1:15" ht="20.25" customHeight="1">
      <c r="A87" s="150" t="s">
        <v>206</v>
      </c>
      <c r="B87" s="150"/>
      <c r="C87" s="150"/>
      <c r="E87" s="13"/>
      <c r="F87" s="13"/>
      <c r="G87" s="13"/>
      <c r="H87" s="13"/>
      <c r="I87" s="13"/>
      <c r="J87" s="13"/>
    </row>
    <row r="88" spans="1:15" ht="20.25" customHeight="1">
      <c r="A88" s="291" t="s">
        <v>207</v>
      </c>
      <c r="B88" s="150"/>
      <c r="C88" s="150"/>
      <c r="E88" s="13"/>
      <c r="F88" s="13"/>
      <c r="G88" s="13"/>
      <c r="H88" s="13"/>
      <c r="I88" s="13"/>
      <c r="J88" s="13"/>
    </row>
    <row r="89" spans="1:15" ht="20.25" customHeight="1">
      <c r="A89" s="143" t="s">
        <v>208</v>
      </c>
      <c r="B89" s="159"/>
      <c r="C89" s="159"/>
      <c r="D89" s="13">
        <v>170260971</v>
      </c>
      <c r="E89" s="13"/>
      <c r="F89" s="13">
        <v>100242043</v>
      </c>
      <c r="G89" s="13"/>
      <c r="H89" s="13">
        <v>253568</v>
      </c>
      <c r="I89" s="13"/>
      <c r="J89" s="13">
        <v>150868</v>
      </c>
    </row>
    <row r="90" spans="1:15" ht="20.25" customHeight="1">
      <c r="J90" s="4"/>
    </row>
    <row r="91" spans="1:15" ht="20.25" customHeight="1">
      <c r="J91" s="4"/>
    </row>
    <row r="92" spans="1:15" ht="20.25" customHeight="1">
      <c r="F92" s="13"/>
      <c r="H92" s="13"/>
      <c r="J92" s="13"/>
    </row>
    <row r="93" spans="1:15" ht="20.25" customHeight="1">
      <c r="J93" s="4"/>
    </row>
    <row r="94" spans="1:15" ht="20.25" customHeight="1">
      <c r="J94" s="4"/>
    </row>
    <row r="95" spans="1:15" ht="20.25" customHeight="1">
      <c r="J95" s="4"/>
    </row>
    <row r="96" spans="1:15" ht="20.25" customHeight="1">
      <c r="J96" s="4"/>
    </row>
    <row r="97" spans="1:10" ht="20.25" customHeight="1">
      <c r="J97" s="4"/>
    </row>
    <row r="98" spans="1:10" ht="20.25" customHeight="1">
      <c r="J98" s="4"/>
    </row>
    <row r="99" spans="1:10" ht="20.25" customHeight="1">
      <c r="J99" s="4"/>
    </row>
    <row r="100" spans="1:10" ht="20.25" customHeight="1">
      <c r="J100" s="4"/>
    </row>
    <row r="101" spans="1:10" ht="20.25" customHeight="1">
      <c r="J101" s="4"/>
    </row>
    <row r="102" spans="1:10" ht="20.25" customHeight="1">
      <c r="J102" s="4"/>
    </row>
    <row r="103" spans="1:10" ht="20.25" customHeight="1">
      <c r="A103" s="160"/>
      <c r="J103" s="4"/>
    </row>
    <row r="104" spans="1:10" ht="20.25" customHeight="1">
      <c r="J104" s="4"/>
    </row>
    <row r="105" spans="1:10" ht="20.25" customHeight="1">
      <c r="A105" s="292"/>
      <c r="B105" s="292"/>
      <c r="C105" s="292"/>
      <c r="D105" s="44"/>
      <c r="E105" s="293"/>
      <c r="F105" s="293"/>
      <c r="G105" s="293"/>
      <c r="H105" s="293"/>
      <c r="I105" s="293"/>
      <c r="J105" s="293"/>
    </row>
    <row r="106" spans="1:10" ht="20.25" customHeight="1">
      <c r="A106" s="292"/>
      <c r="B106" s="292"/>
      <c r="C106" s="292"/>
      <c r="D106" s="44"/>
      <c r="E106" s="293"/>
      <c r="F106" s="293"/>
      <c r="G106" s="293"/>
      <c r="H106" s="293"/>
      <c r="I106" s="293"/>
      <c r="J106" s="293"/>
    </row>
    <row r="107" spans="1:10" ht="20.25" customHeight="1">
      <c r="J107" s="4"/>
    </row>
    <row r="108" spans="1:10" ht="20.25" customHeight="1"/>
    <row r="109" spans="1:10" ht="20.25" customHeight="1"/>
    <row r="110" spans="1:10" ht="20.25" customHeight="1"/>
    <row r="111" spans="1:10" ht="20.25" customHeight="1">
      <c r="A111" s="143"/>
    </row>
  </sheetData>
  <mergeCells count="14">
    <mergeCell ref="D53:F53"/>
    <mergeCell ref="H53:J53"/>
    <mergeCell ref="A1:J1"/>
    <mergeCell ref="A2:J2"/>
    <mergeCell ref="A3:J3"/>
    <mergeCell ref="A4:J4"/>
    <mergeCell ref="A5:J5"/>
    <mergeCell ref="D7:F7"/>
    <mergeCell ref="H7:J7"/>
    <mergeCell ref="A47:J47"/>
    <mergeCell ref="A48:J48"/>
    <mergeCell ref="A49:J49"/>
    <mergeCell ref="A50:J50"/>
    <mergeCell ref="A51:J51"/>
  </mergeCells>
  <pageMargins left="0.7" right="0.7" top="0.48" bottom="0.5" header="0.5" footer="0.5"/>
  <pageSetup paperSize="9" scale="69" firstPageNumber="14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rowBreaks count="1" manualBreakCount="1">
    <brk id="46" max="16383" man="1"/>
  </rowBreaks>
  <customProperties>
    <customPr name="EpmWorksheetKeyString_GUID" r:id="rId2"/>
  </customProperties>
  <ignoredErrors>
    <ignoredError sqref="D8:J8 D54:J54" numberStoredAsText="1"/>
    <ignoredError sqref="B7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8"/>
  <sheetViews>
    <sheetView topLeftCell="A30" zoomScale="70" zoomScaleNormal="70" zoomScaleSheetLayoutView="70" workbookViewId="0">
      <selection activeCell="L68" sqref="L68"/>
    </sheetView>
  </sheetViews>
  <sheetFormatPr defaultColWidth="9.125" defaultRowHeight="24" customHeight="1"/>
  <cols>
    <col min="1" max="1" width="51.75" style="184" customWidth="1"/>
    <col min="2" max="2" width="8.375" style="149" customWidth="1"/>
    <col min="3" max="3" width="1.375" style="149" customWidth="1"/>
    <col min="4" max="4" width="14.75" style="148" customWidth="1"/>
    <col min="5" max="5" width="1.375" style="148" customWidth="1"/>
    <col min="6" max="6" width="14.75" style="148" customWidth="1"/>
    <col min="7" max="7" width="1.375" style="148" customWidth="1"/>
    <col min="8" max="8" width="14.75" style="148" customWidth="1"/>
    <col min="9" max="9" width="1.375" style="148" customWidth="1"/>
    <col min="10" max="10" width="14.75" style="148" customWidth="1"/>
    <col min="11" max="11" width="14.375" style="143" customWidth="1"/>
    <col min="12" max="12" width="10.125" style="143" bestFit="1" customWidth="1"/>
    <col min="13" max="13" width="13.75" style="143" customWidth="1"/>
    <col min="14" max="16384" width="9.125" style="143"/>
  </cols>
  <sheetData>
    <row r="1" spans="1:10" ht="24" customHeight="1">
      <c r="A1" s="298" t="s">
        <v>0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ht="24" customHeight="1">
      <c r="A2" s="298" t="s">
        <v>87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ht="24" customHeight="1">
      <c r="A3" s="298" t="s">
        <v>226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0" s="182" customFormat="1" ht="24" customHeight="1">
      <c r="A4" s="298" t="s">
        <v>10</v>
      </c>
      <c r="B4" s="298"/>
      <c r="C4" s="298"/>
      <c r="D4" s="298"/>
      <c r="E4" s="298"/>
      <c r="F4" s="298"/>
      <c r="G4" s="298"/>
      <c r="H4" s="298"/>
      <c r="I4" s="298"/>
      <c r="J4" s="298"/>
    </row>
    <row r="5" spans="1:10" ht="20.100000000000001" customHeight="1">
      <c r="A5" s="295" t="s">
        <v>2</v>
      </c>
      <c r="B5" s="295"/>
      <c r="C5" s="295"/>
      <c r="D5" s="295"/>
      <c r="E5" s="295"/>
      <c r="F5" s="295"/>
      <c r="G5" s="295"/>
      <c r="H5" s="295"/>
      <c r="I5" s="295"/>
      <c r="J5" s="295"/>
    </row>
    <row r="6" spans="1:10" ht="4.3499999999999996" customHeight="1">
      <c r="A6" s="143"/>
      <c r="B6" s="143"/>
      <c r="C6" s="143"/>
      <c r="D6" s="143"/>
      <c r="E6" s="183"/>
      <c r="F6" s="183"/>
      <c r="G6" s="183"/>
      <c r="H6" s="143"/>
      <c r="I6" s="183"/>
      <c r="J6" s="183"/>
    </row>
    <row r="7" spans="1:10" ht="22.5" customHeight="1">
      <c r="A7" s="184" t="s">
        <v>88</v>
      </c>
      <c r="B7" s="146"/>
      <c r="C7" s="146"/>
      <c r="D7" s="297" t="s">
        <v>4</v>
      </c>
      <c r="E7" s="297"/>
      <c r="F7" s="297"/>
      <c r="G7" s="156"/>
      <c r="H7" s="297" t="s">
        <v>5</v>
      </c>
      <c r="I7" s="297"/>
      <c r="J7" s="297"/>
    </row>
    <row r="8" spans="1:10" ht="22.5" customHeight="1">
      <c r="D8" s="153" t="s">
        <v>8</v>
      </c>
      <c r="E8" s="146"/>
      <c r="F8" s="153" t="s">
        <v>9</v>
      </c>
      <c r="G8" s="146"/>
      <c r="H8" s="153" t="s">
        <v>8</v>
      </c>
      <c r="I8" s="146"/>
      <c r="J8" s="153" t="s">
        <v>9</v>
      </c>
    </row>
    <row r="9" spans="1:10" ht="22.5" customHeight="1">
      <c r="A9" s="185" t="s">
        <v>89</v>
      </c>
    </row>
    <row r="10" spans="1:10" ht="22.5" customHeight="1">
      <c r="A10" s="143" t="s">
        <v>90</v>
      </c>
      <c r="D10" s="13">
        <v>43976506</v>
      </c>
      <c r="E10" s="13"/>
      <c r="F10" s="13">
        <v>37393442</v>
      </c>
      <c r="G10" s="13"/>
      <c r="H10" s="13">
        <v>540821</v>
      </c>
      <c r="I10" s="13"/>
      <c r="J10" s="13">
        <v>529641</v>
      </c>
    </row>
    <row r="11" spans="1:10" ht="22.5" customHeight="1">
      <c r="A11" s="143" t="s">
        <v>91</v>
      </c>
      <c r="D11" s="13">
        <v>8232297</v>
      </c>
      <c r="E11" s="13"/>
      <c r="F11" s="13">
        <v>8675238</v>
      </c>
      <c r="G11" s="13"/>
      <c r="H11" s="55">
        <v>0</v>
      </c>
      <c r="I11" s="13"/>
      <c r="J11" s="55">
        <v>0</v>
      </c>
    </row>
    <row r="12" spans="1:10" ht="22.5" customHeight="1">
      <c r="A12" s="156" t="s">
        <v>92</v>
      </c>
      <c r="D12" s="14">
        <f>SUM(D10:D11)</f>
        <v>52208803</v>
      </c>
      <c r="E12" s="13"/>
      <c r="F12" s="14">
        <f>SUM(F10:F11)</f>
        <v>46068680</v>
      </c>
      <c r="G12" s="13"/>
      <c r="H12" s="14">
        <f>SUM(H10:H11)</f>
        <v>540821</v>
      </c>
      <c r="I12" s="13"/>
      <c r="J12" s="14">
        <f>SUM(J10:J11)</f>
        <v>529641</v>
      </c>
    </row>
    <row r="13" spans="1:10" ht="6" customHeight="1">
      <c r="A13" s="185"/>
      <c r="D13" s="33"/>
      <c r="E13" s="13"/>
      <c r="F13" s="33"/>
      <c r="G13" s="13"/>
      <c r="H13" s="33"/>
      <c r="I13" s="13"/>
      <c r="J13" s="33"/>
    </row>
    <row r="14" spans="1:10" ht="22.5" customHeight="1">
      <c r="A14" s="185" t="s">
        <v>93</v>
      </c>
      <c r="D14" s="13"/>
      <c r="E14" s="13"/>
      <c r="F14" s="13"/>
      <c r="G14" s="13"/>
      <c r="H14" s="13"/>
      <c r="I14" s="13"/>
      <c r="J14" s="13"/>
    </row>
    <row r="15" spans="1:10" ht="22.5" customHeight="1">
      <c r="A15" s="143" t="s">
        <v>94</v>
      </c>
      <c r="D15" s="13">
        <v>-24849039</v>
      </c>
      <c r="E15" s="13"/>
      <c r="F15" s="13">
        <v>-21789452</v>
      </c>
      <c r="G15" s="13"/>
      <c r="H15" s="13">
        <v>-395987</v>
      </c>
      <c r="I15" s="13"/>
      <c r="J15" s="13">
        <v>-338671</v>
      </c>
    </row>
    <row r="16" spans="1:10" ht="22.5" customHeight="1">
      <c r="A16" s="143" t="s">
        <v>95</v>
      </c>
      <c r="D16" s="13">
        <v>-7773489</v>
      </c>
      <c r="E16" s="13"/>
      <c r="F16" s="13">
        <v>-8517036</v>
      </c>
      <c r="G16" s="13"/>
      <c r="H16" s="55">
        <v>0</v>
      </c>
      <c r="I16" s="13"/>
      <c r="J16" s="55">
        <v>0</v>
      </c>
    </row>
    <row r="17" spans="1:11" ht="22.5" customHeight="1">
      <c r="A17" s="156" t="s">
        <v>96</v>
      </c>
      <c r="D17" s="14">
        <f>SUM(D15:D16)</f>
        <v>-32622528</v>
      </c>
      <c r="E17" s="13"/>
      <c r="F17" s="14">
        <f>SUM(F15:F16)</f>
        <v>-30306488</v>
      </c>
      <c r="G17" s="13"/>
      <c r="H17" s="14">
        <f>SUM(H15:H16)</f>
        <v>-395987</v>
      </c>
      <c r="I17" s="13"/>
      <c r="J17" s="14">
        <f>SUM(J15:J16)</f>
        <v>-338671</v>
      </c>
    </row>
    <row r="18" spans="1:11" ht="6" customHeight="1">
      <c r="A18" s="185"/>
      <c r="D18" s="33"/>
      <c r="E18" s="13"/>
      <c r="F18" s="33"/>
      <c r="G18" s="13"/>
      <c r="H18" s="55"/>
      <c r="I18" s="13"/>
      <c r="J18" s="55"/>
    </row>
    <row r="19" spans="1:11" ht="22.5" customHeight="1">
      <c r="A19" s="185" t="s">
        <v>97</v>
      </c>
      <c r="D19" s="13">
        <f>D12+D17</f>
        <v>19586275</v>
      </c>
      <c r="E19" s="13"/>
      <c r="F19" s="13">
        <f>F12+F17</f>
        <v>15762192</v>
      </c>
      <c r="G19" s="13"/>
      <c r="H19" s="13">
        <f>H12+H17</f>
        <v>144834</v>
      </c>
      <c r="I19" s="13"/>
      <c r="J19" s="13">
        <f>J12+J17</f>
        <v>190970</v>
      </c>
      <c r="K19" s="156"/>
    </row>
    <row r="20" spans="1:11" ht="6" customHeight="1">
      <c r="A20" s="185"/>
      <c r="D20" s="33"/>
      <c r="E20" s="13"/>
      <c r="F20" s="33"/>
      <c r="G20" s="13"/>
      <c r="H20" s="33"/>
      <c r="I20" s="13"/>
      <c r="J20" s="33"/>
    </row>
    <row r="21" spans="1:11" ht="22.5" customHeight="1">
      <c r="A21" s="185" t="s">
        <v>98</v>
      </c>
      <c r="D21" s="13"/>
      <c r="E21" s="13"/>
      <c r="F21" s="13"/>
      <c r="G21" s="13"/>
      <c r="H21" s="33"/>
      <c r="I21" s="13"/>
      <c r="J21" s="33"/>
    </row>
    <row r="22" spans="1:11" ht="22.5" customHeight="1">
      <c r="A22" s="143" t="s">
        <v>99</v>
      </c>
      <c r="D22" s="13">
        <v>-1447406</v>
      </c>
      <c r="E22" s="13"/>
      <c r="F22" s="13">
        <v>-1125690</v>
      </c>
      <c r="G22" s="13"/>
      <c r="H22" s="13">
        <v>-6</v>
      </c>
      <c r="I22" s="13"/>
      <c r="J22" s="13">
        <v>-77</v>
      </c>
    </row>
    <row r="23" spans="1:11" ht="22.5" customHeight="1">
      <c r="A23" s="143" t="s">
        <v>100</v>
      </c>
      <c r="D23" s="13">
        <v>-5917601</v>
      </c>
      <c r="E23" s="13"/>
      <c r="F23" s="13">
        <v>-3867002</v>
      </c>
      <c r="G23" s="13"/>
      <c r="H23" s="13">
        <v>-29708</v>
      </c>
      <c r="I23" s="13"/>
      <c r="J23" s="13">
        <v>-26568</v>
      </c>
    </row>
    <row r="24" spans="1:11" ht="22.5" customHeight="1">
      <c r="A24" s="156" t="s">
        <v>101</v>
      </c>
      <c r="D24" s="14">
        <f>SUM(D22:D23)</f>
        <v>-7365007</v>
      </c>
      <c r="E24" s="13"/>
      <c r="F24" s="14">
        <f>SUM(F22:F23)</f>
        <v>-4992692</v>
      </c>
      <c r="G24" s="13"/>
      <c r="H24" s="14">
        <f>SUM(H22:H23)</f>
        <v>-29714</v>
      </c>
      <c r="I24" s="13"/>
      <c r="J24" s="14">
        <f>SUM(J22:J23)</f>
        <v>-26645</v>
      </c>
    </row>
    <row r="25" spans="1:11" ht="6" customHeight="1">
      <c r="A25" s="185"/>
      <c r="D25" s="33"/>
      <c r="E25" s="13"/>
      <c r="F25" s="33"/>
      <c r="G25" s="13"/>
      <c r="H25" s="33"/>
      <c r="I25" s="13"/>
      <c r="J25" s="33"/>
    </row>
    <row r="26" spans="1:11" ht="22.5" customHeight="1">
      <c r="A26" s="185" t="s">
        <v>102</v>
      </c>
      <c r="B26" s="186"/>
      <c r="C26" s="186"/>
      <c r="D26" s="33">
        <f>D19+D24</f>
        <v>12221268</v>
      </c>
      <c r="E26" s="33"/>
      <c r="F26" s="33">
        <f>F19+F24</f>
        <v>10769500</v>
      </c>
      <c r="G26" s="33"/>
      <c r="H26" s="33">
        <f>H19+H24</f>
        <v>115120</v>
      </c>
      <c r="I26" s="33"/>
      <c r="J26" s="33">
        <f>J19+J24</f>
        <v>164325</v>
      </c>
    </row>
    <row r="27" spans="1:11" ht="22.5" customHeight="1">
      <c r="A27" s="184" t="s">
        <v>103</v>
      </c>
      <c r="D27" s="13">
        <v>57360</v>
      </c>
      <c r="E27" s="33"/>
      <c r="F27" s="13">
        <v>36028</v>
      </c>
      <c r="G27" s="33"/>
      <c r="H27" s="33">
        <v>548580</v>
      </c>
      <c r="I27" s="33"/>
      <c r="J27" s="33">
        <v>326626</v>
      </c>
      <c r="K27" s="187"/>
    </row>
    <row r="28" spans="1:11" ht="22.5" customHeight="1">
      <c r="A28" s="184" t="s">
        <v>104</v>
      </c>
      <c r="D28" s="13">
        <v>53492</v>
      </c>
      <c r="E28" s="33"/>
      <c r="F28" s="13">
        <v>463523</v>
      </c>
      <c r="G28" s="33"/>
      <c r="H28" s="13">
        <v>17801</v>
      </c>
      <c r="I28" s="33"/>
      <c r="J28" s="13">
        <v>10952</v>
      </c>
    </row>
    <row r="29" spans="1:11" ht="22.5" customHeight="1">
      <c r="A29" s="184" t="s">
        <v>221</v>
      </c>
      <c r="D29" s="13"/>
      <c r="E29" s="33"/>
      <c r="F29" s="13"/>
      <c r="G29" s="33"/>
      <c r="H29" s="13"/>
      <c r="I29" s="33"/>
      <c r="J29" s="13"/>
      <c r="K29" s="187"/>
    </row>
    <row r="30" spans="1:11" ht="22.5" customHeight="1">
      <c r="A30" s="188" t="s">
        <v>105</v>
      </c>
      <c r="D30" s="13">
        <v>250650</v>
      </c>
      <c r="E30" s="33"/>
      <c r="F30" s="13">
        <v>8526</v>
      </c>
      <c r="G30" s="33"/>
      <c r="H30" s="33">
        <v>8619591</v>
      </c>
      <c r="I30" s="33"/>
      <c r="J30" s="33">
        <v>7913287</v>
      </c>
      <c r="K30" s="187"/>
    </row>
    <row r="31" spans="1:11" ht="22.5" customHeight="1">
      <c r="A31" s="184" t="s">
        <v>237</v>
      </c>
      <c r="D31" s="13">
        <v>1127418</v>
      </c>
      <c r="E31" s="33"/>
      <c r="F31" s="13">
        <v>-22955</v>
      </c>
      <c r="G31" s="33"/>
      <c r="H31" s="33">
        <v>2609</v>
      </c>
      <c r="I31" s="33"/>
      <c r="J31" s="33">
        <v>0</v>
      </c>
      <c r="K31" s="187"/>
    </row>
    <row r="32" spans="1:11" ht="22.5" customHeight="1">
      <c r="A32" s="184" t="s">
        <v>238</v>
      </c>
      <c r="D32" s="13">
        <v>-763329</v>
      </c>
      <c r="E32" s="33"/>
      <c r="F32" s="13">
        <v>145784</v>
      </c>
      <c r="G32" s="33"/>
      <c r="H32" s="55">
        <v>0</v>
      </c>
      <c r="I32" s="33"/>
      <c r="J32" s="55">
        <v>0</v>
      </c>
    </row>
    <row r="33" spans="1:16" ht="22.5" customHeight="1">
      <c r="A33" s="184" t="s">
        <v>107</v>
      </c>
      <c r="D33" s="34">
        <v>-2292897</v>
      </c>
      <c r="E33" s="33"/>
      <c r="F33" s="34">
        <v>-1365809</v>
      </c>
      <c r="G33" s="33"/>
      <c r="H33" s="34">
        <v>-507295</v>
      </c>
      <c r="I33" s="33"/>
      <c r="J33" s="34">
        <v>-212638</v>
      </c>
    </row>
    <row r="34" spans="1:16" ht="6" customHeight="1">
      <c r="A34" s="185"/>
      <c r="D34" s="33"/>
      <c r="E34" s="13"/>
      <c r="F34" s="33"/>
      <c r="G34" s="13"/>
      <c r="H34" s="53"/>
      <c r="I34" s="13"/>
      <c r="J34" s="53"/>
    </row>
    <row r="35" spans="1:16" ht="22.5" customHeight="1">
      <c r="A35" s="185" t="s">
        <v>108</v>
      </c>
      <c r="D35" s="13">
        <f>SUM(D26:D33)</f>
        <v>10653962</v>
      </c>
      <c r="E35" s="13"/>
      <c r="F35" s="13">
        <f>SUM(F26:F33)</f>
        <v>10034597</v>
      </c>
      <c r="G35" s="13"/>
      <c r="H35" s="13">
        <f>SUM(H26:H33)</f>
        <v>8796406</v>
      </c>
      <c r="I35" s="13"/>
      <c r="J35" s="13">
        <f>SUM(J26:J33)</f>
        <v>8202552</v>
      </c>
    </row>
    <row r="36" spans="1:16" ht="22.5" customHeight="1">
      <c r="A36" s="184" t="s">
        <v>109</v>
      </c>
      <c r="D36" s="34">
        <v>-1865188</v>
      </c>
      <c r="E36" s="33"/>
      <c r="F36" s="34">
        <v>-1887176</v>
      </c>
      <c r="G36" s="33"/>
      <c r="H36" s="34">
        <v>-8277</v>
      </c>
      <c r="I36" s="33"/>
      <c r="J36" s="34">
        <v>-56128</v>
      </c>
      <c r="K36" s="31"/>
      <c r="L36" s="189"/>
      <c r="M36" s="189"/>
      <c r="N36" s="31"/>
      <c r="O36" s="189"/>
      <c r="P36" s="31"/>
    </row>
    <row r="37" spans="1:16" ht="22.5" customHeight="1" thickBot="1">
      <c r="A37" s="185" t="s">
        <v>110</v>
      </c>
      <c r="D37" s="81">
        <f>D35+D36</f>
        <v>8788774</v>
      </c>
      <c r="E37" s="13"/>
      <c r="F37" s="81">
        <f>F35+F36</f>
        <v>8147421</v>
      </c>
      <c r="G37" s="13"/>
      <c r="H37" s="81">
        <f>H35+H36</f>
        <v>8788129</v>
      </c>
      <c r="I37" s="13"/>
      <c r="J37" s="81">
        <f>J35+J36</f>
        <v>8146424</v>
      </c>
      <c r="K37" s="31"/>
      <c r="N37" s="31"/>
      <c r="P37" s="31"/>
    </row>
    <row r="38" spans="1:16" ht="6" customHeight="1" thickTop="1">
      <c r="A38" s="185"/>
      <c r="D38" s="33"/>
      <c r="E38" s="13"/>
      <c r="F38" s="33"/>
      <c r="G38" s="13"/>
      <c r="H38" s="33"/>
      <c r="I38" s="13"/>
      <c r="J38" s="33"/>
      <c r="K38" s="31"/>
      <c r="N38" s="31"/>
      <c r="P38" s="31"/>
    </row>
    <row r="39" spans="1:16" ht="22.5" customHeight="1">
      <c r="A39" s="185" t="s">
        <v>111</v>
      </c>
      <c r="D39" s="33"/>
      <c r="E39" s="13"/>
      <c r="F39" s="33"/>
      <c r="G39" s="13"/>
      <c r="H39" s="33"/>
      <c r="I39" s="13"/>
      <c r="J39" s="33"/>
    </row>
    <row r="40" spans="1:16" ht="22.5" customHeight="1">
      <c r="A40" s="188" t="s">
        <v>112</v>
      </c>
      <c r="D40" s="33">
        <f>D42-D41</f>
        <v>8788129</v>
      </c>
      <c r="E40" s="33"/>
      <c r="F40" s="33">
        <f>F37-F41</f>
        <v>8146424</v>
      </c>
      <c r="G40" s="33"/>
      <c r="H40" s="33">
        <f>H37</f>
        <v>8788129</v>
      </c>
      <c r="I40" s="33"/>
      <c r="J40" s="33">
        <f>J37</f>
        <v>8146424</v>
      </c>
      <c r="K40" s="175"/>
    </row>
    <row r="41" spans="1:16" ht="22.5" customHeight="1">
      <c r="A41" s="188" t="s">
        <v>113</v>
      </c>
      <c r="D41" s="34">
        <v>645</v>
      </c>
      <c r="E41" s="33"/>
      <c r="F41" s="34">
        <v>997</v>
      </c>
      <c r="G41" s="33"/>
      <c r="H41" s="55">
        <v>0</v>
      </c>
      <c r="I41" s="33"/>
      <c r="J41" s="55">
        <v>0</v>
      </c>
    </row>
    <row r="42" spans="1:16" ht="22.5" customHeight="1" thickBot="1">
      <c r="A42" s="185" t="s">
        <v>110</v>
      </c>
      <c r="D42" s="35">
        <f>+D37</f>
        <v>8788774</v>
      </c>
      <c r="E42" s="13"/>
      <c r="F42" s="35">
        <f>SUM(F40:F41)</f>
        <v>8147421</v>
      </c>
      <c r="G42" s="13"/>
      <c r="H42" s="35">
        <f>SUM(H40:H41)</f>
        <v>8788129</v>
      </c>
      <c r="I42" s="13"/>
      <c r="J42" s="35">
        <f>SUM(J40:J41)</f>
        <v>8146424</v>
      </c>
    </row>
    <row r="43" spans="1:16" ht="6" customHeight="1" thickTop="1">
      <c r="A43" s="185"/>
      <c r="D43" s="33"/>
      <c r="E43" s="13"/>
      <c r="F43" s="33"/>
      <c r="G43" s="13"/>
      <c r="H43" s="33"/>
      <c r="I43" s="13"/>
      <c r="J43" s="33"/>
    </row>
    <row r="44" spans="1:16" ht="22.5" customHeight="1">
      <c r="A44" s="185" t="s">
        <v>114</v>
      </c>
      <c r="D44" s="13"/>
      <c r="E44" s="13"/>
      <c r="F44" s="13"/>
      <c r="G44" s="13"/>
      <c r="H44" s="13"/>
      <c r="I44" s="13"/>
      <c r="J44" s="13"/>
    </row>
    <row r="45" spans="1:16" ht="22.5" customHeight="1" thickBot="1">
      <c r="A45" s="184" t="s">
        <v>244</v>
      </c>
      <c r="B45" s="146"/>
      <c r="C45" s="146"/>
      <c r="D45" s="128">
        <v>2.95</v>
      </c>
      <c r="E45" s="129"/>
      <c r="F45" s="128">
        <v>2.74</v>
      </c>
      <c r="G45" s="129"/>
      <c r="H45" s="128">
        <v>2.95</v>
      </c>
      <c r="I45" s="129"/>
      <c r="J45" s="128">
        <v>2.74</v>
      </c>
    </row>
    <row r="46" spans="1:16" ht="6" customHeight="1" thickTop="1">
      <c r="A46" s="143"/>
      <c r="B46" s="143"/>
      <c r="C46" s="143"/>
      <c r="D46" s="4"/>
      <c r="E46" s="143"/>
      <c r="F46" s="143"/>
      <c r="G46" s="143"/>
      <c r="H46" s="4"/>
      <c r="I46" s="143"/>
      <c r="J46" s="143"/>
    </row>
    <row r="47" spans="1:16" ht="22.5" customHeight="1">
      <c r="A47" s="160"/>
      <c r="D47" s="190"/>
      <c r="H47" s="190"/>
      <c r="K47" s="175"/>
    </row>
    <row r="48" spans="1:16" ht="24" customHeight="1">
      <c r="D48" s="190"/>
      <c r="H48" s="191"/>
      <c r="K48" s="175"/>
    </row>
    <row r="61" spans="6:10" ht="24" customHeight="1">
      <c r="F61" s="175"/>
      <c r="J61" s="192"/>
    </row>
    <row r="68" spans="1:1" ht="24" customHeight="1">
      <c r="A68" s="143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7" right="0.7" top="0.48" bottom="0.5" header="0.5" footer="0.5"/>
  <pageSetup paperSize="9" scale="80" firstPageNumber="6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
&amp;C&amp;14&amp;P</oddFooter>
  </headerFooter>
  <customProperties>
    <customPr name="EpmWorksheetKeyString_GUID" r:id="rId2"/>
  </customProperties>
  <ignoredErrors>
    <ignoredError sqref="D9:J9 E8 G8 D8 H8:J8 F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5"/>
  <sheetViews>
    <sheetView topLeftCell="A16" zoomScale="70" zoomScaleNormal="70" zoomScaleSheetLayoutView="100" workbookViewId="0">
      <selection activeCell="L68" sqref="L68"/>
    </sheetView>
  </sheetViews>
  <sheetFormatPr defaultColWidth="9.125" defaultRowHeight="24" customHeight="1"/>
  <cols>
    <col min="1" max="1" width="59.25" style="278" customWidth="1"/>
    <col min="2" max="2" width="4.75" style="278" customWidth="1"/>
    <col min="3" max="3" width="14.875" style="279" customWidth="1"/>
    <col min="4" max="4" width="1.375" style="280" customWidth="1"/>
    <col min="5" max="5" width="14.875" style="279" customWidth="1"/>
    <col min="6" max="6" width="1.375" style="280" customWidth="1"/>
    <col min="7" max="7" width="14.875" style="280" customWidth="1"/>
    <col min="8" max="8" width="1.375" style="280" customWidth="1"/>
    <col min="9" max="9" width="14.875" style="10" customWidth="1"/>
    <col min="10" max="10" width="9.75" style="194" bestFit="1" customWidth="1"/>
    <col min="11" max="16384" width="9.125" style="194"/>
  </cols>
  <sheetData>
    <row r="1" spans="1:12" s="167" customFormat="1" ht="24" customHeight="1">
      <c r="A1" s="298" t="s">
        <v>0</v>
      </c>
      <c r="B1" s="298"/>
      <c r="C1" s="298"/>
      <c r="D1" s="298"/>
      <c r="E1" s="298"/>
      <c r="F1" s="298"/>
      <c r="G1" s="298"/>
      <c r="H1" s="298"/>
      <c r="I1" s="298"/>
    </row>
    <row r="2" spans="1:12" s="167" customFormat="1" ht="24" customHeight="1">
      <c r="A2" s="298" t="s">
        <v>115</v>
      </c>
      <c r="B2" s="298"/>
      <c r="C2" s="298"/>
      <c r="D2" s="298"/>
      <c r="E2" s="298"/>
      <c r="F2" s="298"/>
      <c r="G2" s="298"/>
      <c r="H2" s="298"/>
      <c r="I2" s="298"/>
    </row>
    <row r="3" spans="1:12" s="193" customFormat="1" ht="24" customHeight="1">
      <c r="A3" s="298" t="s">
        <v>226</v>
      </c>
      <c r="B3" s="298"/>
      <c r="C3" s="298"/>
      <c r="D3" s="298"/>
      <c r="E3" s="298"/>
      <c r="F3" s="298"/>
      <c r="G3" s="298"/>
      <c r="H3" s="298"/>
      <c r="I3" s="298"/>
    </row>
    <row r="4" spans="1:12" s="193" customFormat="1" ht="24" customHeight="1">
      <c r="A4" s="298" t="s">
        <v>10</v>
      </c>
      <c r="B4" s="298"/>
      <c r="C4" s="298"/>
      <c r="D4" s="298"/>
      <c r="E4" s="298"/>
      <c r="F4" s="298"/>
      <c r="G4" s="298"/>
      <c r="H4" s="298"/>
      <c r="I4" s="298"/>
    </row>
    <row r="5" spans="1:12" s="143" customFormat="1" ht="24" customHeight="1">
      <c r="A5" s="295" t="s">
        <v>2</v>
      </c>
      <c r="B5" s="295"/>
      <c r="C5" s="295"/>
      <c r="D5" s="295"/>
      <c r="E5" s="295"/>
      <c r="F5" s="295"/>
      <c r="G5" s="295"/>
      <c r="H5" s="295"/>
      <c r="I5" s="295"/>
    </row>
    <row r="6" spans="1:12" s="143" customFormat="1" ht="9" customHeight="1">
      <c r="C6" s="183"/>
      <c r="D6" s="183"/>
      <c r="F6" s="183"/>
      <c r="G6" s="183"/>
    </row>
    <row r="7" spans="1:12" ht="24" customHeight="1">
      <c r="A7" s="145" t="s">
        <v>88</v>
      </c>
      <c r="B7" s="146"/>
      <c r="C7" s="296" t="s">
        <v>4</v>
      </c>
      <c r="D7" s="296"/>
      <c r="E7" s="296"/>
      <c r="F7" s="272"/>
      <c r="G7" s="296" t="s">
        <v>5</v>
      </c>
      <c r="H7" s="296"/>
      <c r="I7" s="296"/>
    </row>
    <row r="8" spans="1:12" ht="24" customHeight="1">
      <c r="A8" s="145"/>
      <c r="B8" s="146"/>
      <c r="C8" s="153" t="s">
        <v>8</v>
      </c>
      <c r="D8" s="146"/>
      <c r="E8" s="153" t="s">
        <v>9</v>
      </c>
      <c r="F8" s="146"/>
      <c r="G8" s="153" t="s">
        <v>8</v>
      </c>
      <c r="H8" s="146"/>
      <c r="I8" s="153" t="s">
        <v>9</v>
      </c>
    </row>
    <row r="9" spans="1:12" s="143" customFormat="1" ht="22.5" customHeight="1">
      <c r="A9" s="145"/>
      <c r="B9" s="144"/>
      <c r="C9" s="150"/>
      <c r="D9" s="146"/>
      <c r="E9" s="147"/>
      <c r="F9" s="147"/>
      <c r="G9" s="147"/>
      <c r="H9" s="146"/>
      <c r="I9" s="147"/>
    </row>
    <row r="10" spans="1:12" ht="24" customHeight="1">
      <c r="A10" s="156" t="s">
        <v>110</v>
      </c>
      <c r="B10" s="156"/>
      <c r="C10" s="33">
        <f>+'SI (3ด) P.6'!D37</f>
        <v>8788774</v>
      </c>
      <c r="D10" s="78"/>
      <c r="E10" s="33">
        <f>+'SI (3ด) P.6'!F37</f>
        <v>8147421</v>
      </c>
      <c r="F10" s="33"/>
      <c r="G10" s="33">
        <f>+'SI (3ด) P.6'!H42</f>
        <v>8788129</v>
      </c>
      <c r="H10" s="33"/>
      <c r="I10" s="33">
        <f>+'SI (3ด) P.6'!J42</f>
        <v>8146424</v>
      </c>
      <c r="L10" s="156"/>
    </row>
    <row r="11" spans="1:12" ht="24" customHeight="1">
      <c r="A11" s="273" t="s">
        <v>116</v>
      </c>
      <c r="B11" s="156"/>
      <c r="C11" s="33"/>
      <c r="D11" s="78"/>
      <c r="E11" s="33"/>
      <c r="F11" s="33"/>
      <c r="G11" s="33"/>
      <c r="H11" s="33"/>
      <c r="I11" s="33"/>
      <c r="L11" s="156"/>
    </row>
    <row r="12" spans="1:12" ht="24" customHeight="1">
      <c r="A12" s="273" t="s">
        <v>117</v>
      </c>
      <c r="B12" s="156"/>
      <c r="C12" s="33"/>
      <c r="D12" s="78"/>
      <c r="E12" s="33"/>
      <c r="F12" s="33"/>
      <c r="G12" s="33"/>
      <c r="H12" s="33"/>
      <c r="I12" s="33"/>
      <c r="L12" s="156"/>
    </row>
    <row r="13" spans="1:12" ht="24" customHeight="1">
      <c r="A13" s="274" t="s">
        <v>239</v>
      </c>
      <c r="B13" s="156"/>
      <c r="C13" s="33">
        <v>-36426</v>
      </c>
      <c r="D13" s="78"/>
      <c r="E13" s="33">
        <v>66511</v>
      </c>
      <c r="F13" s="33"/>
      <c r="G13" s="55">
        <v>0</v>
      </c>
      <c r="H13" s="33"/>
      <c r="I13" s="55">
        <v>0</v>
      </c>
      <c r="K13" s="195"/>
      <c r="L13" s="184"/>
    </row>
    <row r="14" spans="1:12" ht="24" customHeight="1">
      <c r="A14" s="274" t="s">
        <v>241</v>
      </c>
      <c r="B14" s="149"/>
      <c r="C14" s="55">
        <v>0</v>
      </c>
      <c r="D14" s="78"/>
      <c r="E14" s="55">
        <v>0</v>
      </c>
      <c r="F14" s="33"/>
      <c r="G14" s="33">
        <v>-29141</v>
      </c>
      <c r="H14" s="33">
        <v>0</v>
      </c>
      <c r="I14" s="33">
        <v>53209</v>
      </c>
      <c r="L14" s="184"/>
    </row>
    <row r="15" spans="1:12" ht="24" customHeight="1">
      <c r="A15" s="274" t="s">
        <v>118</v>
      </c>
      <c r="B15" s="156"/>
      <c r="C15" s="33"/>
      <c r="D15" s="78"/>
      <c r="E15" s="33"/>
      <c r="F15" s="33"/>
      <c r="G15" s="13"/>
      <c r="H15" s="33"/>
      <c r="I15" s="13"/>
      <c r="L15" s="170"/>
    </row>
    <row r="16" spans="1:12" ht="24" customHeight="1">
      <c r="A16" s="275" t="s">
        <v>119</v>
      </c>
      <c r="B16" s="156"/>
      <c r="C16" s="33">
        <v>7285</v>
      </c>
      <c r="D16" s="78"/>
      <c r="E16" s="33">
        <v>-13302</v>
      </c>
      <c r="F16" s="33"/>
      <c r="G16" s="55">
        <v>0</v>
      </c>
      <c r="H16" s="33"/>
      <c r="I16" s="55">
        <v>0</v>
      </c>
      <c r="L16" s="156"/>
    </row>
    <row r="17" spans="1:12" ht="24" customHeight="1">
      <c r="A17" s="273" t="s">
        <v>245</v>
      </c>
      <c r="B17" s="156"/>
      <c r="C17" s="14">
        <f>SUM(C13:C16)</f>
        <v>-29141</v>
      </c>
      <c r="D17" s="78"/>
      <c r="E17" s="14">
        <f>SUM(E13:E16)</f>
        <v>53209</v>
      </c>
      <c r="F17" s="33"/>
      <c r="G17" s="14">
        <f>SUM(G13:G16)</f>
        <v>-29141</v>
      </c>
      <c r="H17" s="13"/>
      <c r="I17" s="14">
        <f>SUM(I13:I16)</f>
        <v>53209</v>
      </c>
      <c r="L17" s="156"/>
    </row>
    <row r="18" spans="1:12" ht="24" customHeight="1" thickBot="1">
      <c r="A18" s="156" t="s">
        <v>120</v>
      </c>
      <c r="B18" s="156"/>
      <c r="C18" s="35">
        <f>SUM(C10,C17)</f>
        <v>8759633</v>
      </c>
      <c r="D18" s="13"/>
      <c r="E18" s="35">
        <f>SUM(E10,E17)</f>
        <v>8200630</v>
      </c>
      <c r="F18" s="13"/>
      <c r="G18" s="35">
        <f>SUM(G10,G17)</f>
        <v>8758988</v>
      </c>
      <c r="H18" s="79"/>
      <c r="I18" s="35">
        <f>SUM(I10,I17)</f>
        <v>8199633</v>
      </c>
    </row>
    <row r="19" spans="1:12" ht="24" customHeight="1" thickTop="1">
      <c r="A19" s="276"/>
      <c r="B19" s="276"/>
      <c r="C19" s="13"/>
      <c r="D19" s="13"/>
      <c r="E19" s="13"/>
      <c r="F19" s="13"/>
      <c r="G19" s="13"/>
      <c r="H19" s="13"/>
      <c r="I19" s="13"/>
    </row>
    <row r="20" spans="1:12" ht="24" customHeight="1">
      <c r="A20" s="277" t="s">
        <v>121</v>
      </c>
      <c r="B20" s="277"/>
      <c r="C20" s="33"/>
      <c r="D20" s="13"/>
      <c r="E20" s="33"/>
      <c r="F20" s="13"/>
      <c r="G20" s="33"/>
      <c r="H20" s="13"/>
      <c r="I20" s="33"/>
    </row>
    <row r="21" spans="1:12" ht="24" customHeight="1">
      <c r="A21" s="188" t="s">
        <v>122</v>
      </c>
      <c r="B21" s="159"/>
      <c r="C21" s="13">
        <f>C23-C22</f>
        <v>8758988</v>
      </c>
      <c r="D21" s="13"/>
      <c r="E21" s="13">
        <f>+E18-E22</f>
        <v>8199633</v>
      </c>
      <c r="F21" s="13"/>
      <c r="G21" s="13">
        <f>+G18</f>
        <v>8758988</v>
      </c>
      <c r="H21" s="13"/>
      <c r="I21" s="13">
        <f>+I18</f>
        <v>8199633</v>
      </c>
      <c r="J21" s="9"/>
    </row>
    <row r="22" spans="1:12" ht="24" customHeight="1">
      <c r="A22" s="188" t="s">
        <v>123</v>
      </c>
      <c r="B22" s="159"/>
      <c r="C22" s="34">
        <v>645</v>
      </c>
      <c r="D22" s="13"/>
      <c r="E22" s="34">
        <f>+'SI (3ด) P.6'!F41</f>
        <v>997</v>
      </c>
      <c r="F22" s="13"/>
      <c r="G22" s="55">
        <v>0</v>
      </c>
      <c r="H22" s="13"/>
      <c r="I22" s="55">
        <v>0</v>
      </c>
    </row>
    <row r="23" spans="1:12" ht="24" customHeight="1" thickBot="1">
      <c r="A23" s="277" t="s">
        <v>120</v>
      </c>
      <c r="B23" s="277"/>
      <c r="C23" s="81">
        <f>+C18</f>
        <v>8759633</v>
      </c>
      <c r="D23" s="89"/>
      <c r="E23" s="81">
        <f>SUM(E21:E22)</f>
        <v>8200630</v>
      </c>
      <c r="F23" s="13"/>
      <c r="G23" s="35">
        <f>SUM(G21:G22)</f>
        <v>8758988</v>
      </c>
      <c r="H23" s="13"/>
      <c r="I23" s="35">
        <f>SUM(I21:I22)</f>
        <v>8199633</v>
      </c>
    </row>
    <row r="24" spans="1:12" ht="24" customHeight="1" thickTop="1">
      <c r="I24" s="280"/>
    </row>
    <row r="25" spans="1:12" ht="24" customHeight="1">
      <c r="I25" s="280"/>
    </row>
    <row r="26" spans="1:12" ht="24" customHeight="1">
      <c r="F26" s="9"/>
      <c r="H26" s="9"/>
    </row>
    <row r="27" spans="1:12" ht="24" customHeight="1">
      <c r="D27" s="9"/>
      <c r="F27" s="9"/>
    </row>
    <row r="28" spans="1:12" ht="24" customHeight="1">
      <c r="H28" s="9"/>
    </row>
    <row r="29" spans="1:12" ht="24" customHeight="1">
      <c r="H29" s="9"/>
    </row>
    <row r="32" spans="1:12" ht="24" customHeight="1">
      <c r="H32" s="9"/>
    </row>
    <row r="34" spans="1:10" ht="24" customHeight="1">
      <c r="H34" s="9"/>
      <c r="J34" s="9"/>
    </row>
    <row r="38" spans="1:10" ht="24" customHeight="1">
      <c r="A38" s="160"/>
    </row>
    <row r="58" spans="6:10" ht="24" customHeight="1">
      <c r="H58" s="194"/>
    </row>
    <row r="59" spans="6:10" ht="24" customHeight="1">
      <c r="H59" s="194"/>
    </row>
    <row r="61" spans="6:10" ht="24" customHeight="1">
      <c r="H61" s="194"/>
    </row>
    <row r="62" spans="6:10" ht="24" customHeight="1">
      <c r="F62" s="279"/>
      <c r="J62" s="196"/>
    </row>
    <row r="65" spans="8:8" ht="24" customHeight="1">
      <c r="H65" s="194"/>
    </row>
    <row r="70" spans="8:8" ht="24" customHeight="1">
      <c r="H70" s="194"/>
    </row>
    <row r="73" spans="8:8" ht="24" customHeight="1">
      <c r="H73" s="194"/>
    </row>
    <row r="74" spans="8:8" ht="24" customHeight="1">
      <c r="H74" s="194"/>
    </row>
    <row r="75" spans="8:8" ht="24" customHeight="1">
      <c r="H75" s="194"/>
    </row>
  </sheetData>
  <mergeCells count="7">
    <mergeCell ref="C7:E7"/>
    <mergeCell ref="G7:I7"/>
    <mergeCell ref="A1:I1"/>
    <mergeCell ref="A2:I2"/>
    <mergeCell ref="A3:I3"/>
    <mergeCell ref="A4:I4"/>
    <mergeCell ref="A5:I5"/>
  </mergeCells>
  <pageMargins left="0.7" right="0.7" top="0.48" bottom="0.5" header="0.5" footer="0.5"/>
  <pageSetup paperSize="9" scale="78" firstPageNumber="7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customProperties>
    <customPr name="EpmWorksheetKeyString_GUID" r:id="rId2"/>
  </customProperties>
  <ignoredErrors>
    <ignoredError sqref="C8:I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D2C22-2AA7-4492-8B15-168CA24E2349}">
  <dimension ref="A1:P68"/>
  <sheetViews>
    <sheetView topLeftCell="A30" zoomScale="70" zoomScaleNormal="70" zoomScaleSheetLayoutView="70" workbookViewId="0">
      <selection activeCell="L68" sqref="L68"/>
    </sheetView>
  </sheetViews>
  <sheetFormatPr defaultColWidth="9.125" defaultRowHeight="19.8"/>
  <cols>
    <col min="1" max="1" width="54.25" style="184" customWidth="1"/>
    <col min="2" max="2" width="10.125" style="149" customWidth="1"/>
    <col min="3" max="3" width="1.375" style="149" customWidth="1"/>
    <col min="4" max="4" width="14.75" style="148" customWidth="1"/>
    <col min="5" max="5" width="1.375" style="148" customWidth="1"/>
    <col min="6" max="6" width="14.75" style="148" customWidth="1"/>
    <col min="7" max="7" width="1.375" style="148" customWidth="1"/>
    <col min="8" max="8" width="14.75" style="148" customWidth="1"/>
    <col min="9" max="9" width="1.375" style="148" customWidth="1"/>
    <col min="10" max="10" width="14.75" style="148" customWidth="1"/>
    <col min="11" max="11" width="14.375" style="143" customWidth="1"/>
    <col min="12" max="12" width="10.125" style="143" bestFit="1" customWidth="1"/>
    <col min="13" max="13" width="13.75" style="143" customWidth="1"/>
    <col min="14" max="16384" width="9.125" style="143"/>
  </cols>
  <sheetData>
    <row r="1" spans="1:10" ht="24" customHeight="1">
      <c r="A1" s="298" t="s">
        <v>0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ht="24" customHeight="1">
      <c r="A2" s="298" t="s">
        <v>87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ht="24" customHeight="1">
      <c r="A3" s="298" t="s">
        <v>227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0" s="182" customFormat="1" ht="24" customHeight="1">
      <c r="A4" s="298" t="s">
        <v>10</v>
      </c>
      <c r="B4" s="298"/>
      <c r="C4" s="298"/>
      <c r="D4" s="298"/>
      <c r="E4" s="298"/>
      <c r="F4" s="298"/>
      <c r="G4" s="298"/>
      <c r="H4" s="298"/>
      <c r="I4" s="298"/>
      <c r="J4" s="298"/>
    </row>
    <row r="5" spans="1:10" ht="20.100000000000001" customHeight="1">
      <c r="A5" s="295" t="s">
        <v>2</v>
      </c>
      <c r="B5" s="295"/>
      <c r="C5" s="295"/>
      <c r="D5" s="295"/>
      <c r="E5" s="295"/>
      <c r="F5" s="295"/>
      <c r="G5" s="295"/>
      <c r="H5" s="295"/>
      <c r="I5" s="295"/>
      <c r="J5" s="295"/>
    </row>
    <row r="6" spans="1:10" ht="4.3499999999999996" customHeight="1">
      <c r="A6" s="143"/>
      <c r="B6" s="143"/>
      <c r="C6" s="143"/>
      <c r="D6" s="143"/>
      <c r="E6" s="183"/>
      <c r="F6" s="183"/>
      <c r="G6" s="183"/>
      <c r="H6" s="143"/>
      <c r="I6" s="183"/>
      <c r="J6" s="183"/>
    </row>
    <row r="7" spans="1:10" ht="22.5" customHeight="1">
      <c r="A7" s="184" t="s">
        <v>88</v>
      </c>
      <c r="B7" s="146" t="s">
        <v>3</v>
      </c>
      <c r="C7" s="146"/>
      <c r="D7" s="297" t="s">
        <v>4</v>
      </c>
      <c r="E7" s="297"/>
      <c r="F7" s="297"/>
      <c r="G7" s="156"/>
      <c r="H7" s="297" t="s">
        <v>5</v>
      </c>
      <c r="I7" s="297"/>
      <c r="J7" s="297"/>
    </row>
    <row r="8" spans="1:10" ht="22.5" customHeight="1">
      <c r="D8" s="153" t="s">
        <v>8</v>
      </c>
      <c r="E8" s="146"/>
      <c r="F8" s="153" t="s">
        <v>9</v>
      </c>
      <c r="G8" s="146"/>
      <c r="H8" s="153" t="s">
        <v>8</v>
      </c>
      <c r="I8" s="146"/>
      <c r="J8" s="153" t="s">
        <v>9</v>
      </c>
    </row>
    <row r="9" spans="1:10" ht="22.5" customHeight="1">
      <c r="A9" s="185" t="s">
        <v>89</v>
      </c>
    </row>
    <row r="10" spans="1:10" ht="22.5" customHeight="1">
      <c r="A10" s="143" t="s">
        <v>90</v>
      </c>
      <c r="B10" s="149" t="s">
        <v>213</v>
      </c>
      <c r="D10" s="13">
        <v>130243272</v>
      </c>
      <c r="E10" s="13"/>
      <c r="F10" s="13">
        <v>111495403</v>
      </c>
      <c r="G10" s="13"/>
      <c r="H10" s="13">
        <v>1591981</v>
      </c>
      <c r="I10" s="13"/>
      <c r="J10" s="13">
        <v>1452709</v>
      </c>
    </row>
    <row r="11" spans="1:10" ht="22.5" customHeight="1">
      <c r="A11" s="143" t="s">
        <v>91</v>
      </c>
      <c r="B11" s="149">
        <v>11</v>
      </c>
      <c r="D11" s="13">
        <v>26590535</v>
      </c>
      <c r="E11" s="13"/>
      <c r="F11" s="13">
        <v>26059962</v>
      </c>
      <c r="G11" s="13"/>
      <c r="H11" s="55">
        <v>0</v>
      </c>
      <c r="I11" s="13"/>
      <c r="J11" s="55">
        <v>0</v>
      </c>
    </row>
    <row r="12" spans="1:10" ht="22.5" customHeight="1">
      <c r="A12" s="156" t="s">
        <v>92</v>
      </c>
      <c r="D12" s="14">
        <f>SUM(D10:D11)</f>
        <v>156833807</v>
      </c>
      <c r="E12" s="13"/>
      <c r="F12" s="14">
        <f>SUM(F10:F11)</f>
        <v>137555365</v>
      </c>
      <c r="G12" s="13"/>
      <c r="H12" s="14">
        <f>SUM(H10:H11)</f>
        <v>1591981</v>
      </c>
      <c r="I12" s="13"/>
      <c r="J12" s="14">
        <f>SUM(J10:J11)</f>
        <v>1452709</v>
      </c>
    </row>
    <row r="13" spans="1:10" ht="6" customHeight="1">
      <c r="A13" s="185"/>
      <c r="D13" s="33"/>
      <c r="E13" s="13"/>
      <c r="F13" s="33"/>
      <c r="G13" s="13"/>
      <c r="H13" s="33"/>
      <c r="I13" s="13"/>
      <c r="J13" s="33"/>
    </row>
    <row r="14" spans="1:10" ht="22.5" customHeight="1">
      <c r="A14" s="185" t="s">
        <v>93</v>
      </c>
      <c r="D14" s="13"/>
      <c r="E14" s="13"/>
      <c r="F14" s="13"/>
      <c r="G14" s="13"/>
      <c r="H14" s="13"/>
      <c r="I14" s="13"/>
      <c r="J14" s="13"/>
    </row>
    <row r="15" spans="1:10" ht="22.5" customHeight="1">
      <c r="A15" s="143" t="s">
        <v>94</v>
      </c>
      <c r="B15" s="149">
        <v>14</v>
      </c>
      <c r="D15" s="13">
        <v>-74634640</v>
      </c>
      <c r="E15" s="13"/>
      <c r="F15" s="13">
        <v>-66074066</v>
      </c>
      <c r="G15" s="13"/>
      <c r="H15" s="13">
        <v>-1005363</v>
      </c>
      <c r="I15" s="13"/>
      <c r="J15" s="13">
        <v>-1027564</v>
      </c>
    </row>
    <row r="16" spans="1:10" ht="22.5" customHeight="1">
      <c r="A16" s="143" t="s">
        <v>95</v>
      </c>
      <c r="B16" s="149">
        <v>14</v>
      </c>
      <c r="D16" s="13">
        <v>-25162286</v>
      </c>
      <c r="E16" s="13"/>
      <c r="F16" s="13">
        <v>-25638811</v>
      </c>
      <c r="G16" s="13"/>
      <c r="H16" s="55">
        <v>0</v>
      </c>
      <c r="I16" s="13"/>
      <c r="J16" s="55">
        <v>0</v>
      </c>
    </row>
    <row r="17" spans="1:11" ht="22.5" customHeight="1">
      <c r="A17" s="156" t="s">
        <v>96</v>
      </c>
      <c r="D17" s="14">
        <f>SUM(D15:D16)</f>
        <v>-99796926</v>
      </c>
      <c r="E17" s="13"/>
      <c r="F17" s="14">
        <f>SUM(F15:F16)</f>
        <v>-91712877</v>
      </c>
      <c r="G17" s="13"/>
      <c r="H17" s="14">
        <f>SUM(H15:H16)</f>
        <v>-1005363</v>
      </c>
      <c r="I17" s="13"/>
      <c r="J17" s="14">
        <f>SUM(J15:J16)</f>
        <v>-1027564</v>
      </c>
    </row>
    <row r="18" spans="1:11" ht="6" customHeight="1">
      <c r="A18" s="185"/>
      <c r="D18" s="33"/>
      <c r="E18" s="13"/>
      <c r="F18" s="33"/>
      <c r="G18" s="13"/>
      <c r="H18" s="55"/>
      <c r="I18" s="13"/>
      <c r="J18" s="55"/>
    </row>
    <row r="19" spans="1:11" ht="22.5" customHeight="1">
      <c r="A19" s="185" t="s">
        <v>97</v>
      </c>
      <c r="D19" s="13">
        <f>D12+D17</f>
        <v>57036881</v>
      </c>
      <c r="E19" s="13"/>
      <c r="F19" s="13">
        <f>F12+F17</f>
        <v>45842488</v>
      </c>
      <c r="G19" s="13"/>
      <c r="H19" s="13">
        <f>H12+H17</f>
        <v>586618</v>
      </c>
      <c r="I19" s="13"/>
      <c r="J19" s="13">
        <f>J12+J17</f>
        <v>425145</v>
      </c>
      <c r="K19" s="156"/>
    </row>
    <row r="20" spans="1:11" ht="6" customHeight="1">
      <c r="A20" s="185"/>
      <c r="D20" s="33"/>
      <c r="E20" s="13"/>
      <c r="F20" s="33"/>
      <c r="G20" s="13"/>
      <c r="H20" s="33"/>
      <c r="I20" s="13"/>
      <c r="J20" s="33"/>
    </row>
    <row r="21" spans="1:11" ht="22.5" customHeight="1">
      <c r="A21" s="185" t="s">
        <v>98</v>
      </c>
      <c r="D21" s="13"/>
      <c r="E21" s="13"/>
      <c r="F21" s="13"/>
      <c r="G21" s="13"/>
      <c r="H21" s="33"/>
      <c r="I21" s="13"/>
      <c r="J21" s="33"/>
    </row>
    <row r="22" spans="1:11" ht="22.5" customHeight="1">
      <c r="A22" s="143" t="s">
        <v>99</v>
      </c>
      <c r="D22" s="13">
        <v>-4008639</v>
      </c>
      <c r="E22" s="13"/>
      <c r="F22" s="13">
        <v>-3782692</v>
      </c>
      <c r="G22" s="13"/>
      <c r="H22" s="13">
        <v>-30</v>
      </c>
      <c r="I22" s="13"/>
      <c r="J22" s="13">
        <v>-95</v>
      </c>
    </row>
    <row r="23" spans="1:11" ht="22.5" customHeight="1">
      <c r="A23" s="143" t="s">
        <v>100</v>
      </c>
      <c r="B23" s="149">
        <v>14</v>
      </c>
      <c r="D23" s="13">
        <f>-15820145+1</f>
        <v>-15820144</v>
      </c>
      <c r="E23" s="13"/>
      <c r="F23" s="13">
        <v>-11757518</v>
      </c>
      <c r="G23" s="13"/>
      <c r="H23" s="13">
        <v>-75419</v>
      </c>
      <c r="I23" s="13"/>
      <c r="J23" s="13">
        <v>-79736</v>
      </c>
    </row>
    <row r="24" spans="1:11" ht="22.5" customHeight="1">
      <c r="A24" s="156" t="s">
        <v>101</v>
      </c>
      <c r="D24" s="14">
        <f>SUM(D22:D23)</f>
        <v>-19828783</v>
      </c>
      <c r="E24" s="13"/>
      <c r="F24" s="14">
        <f>SUM(F22:F23)</f>
        <v>-15540210</v>
      </c>
      <c r="G24" s="13"/>
      <c r="H24" s="14">
        <f>SUM(H22:H23)</f>
        <v>-75449</v>
      </c>
      <c r="I24" s="13"/>
      <c r="J24" s="14">
        <f>SUM(J22:J23)</f>
        <v>-79831</v>
      </c>
    </row>
    <row r="25" spans="1:11" ht="6" customHeight="1">
      <c r="A25" s="185"/>
      <c r="D25" s="33"/>
      <c r="E25" s="13"/>
      <c r="F25" s="33"/>
      <c r="G25" s="13"/>
      <c r="H25" s="33"/>
      <c r="I25" s="13"/>
      <c r="J25" s="33"/>
    </row>
    <row r="26" spans="1:11" ht="22.5" customHeight="1">
      <c r="A26" s="185" t="s">
        <v>102</v>
      </c>
      <c r="B26" s="186"/>
      <c r="C26" s="186"/>
      <c r="D26" s="33">
        <f>D19+D24</f>
        <v>37208098</v>
      </c>
      <c r="E26" s="33"/>
      <c r="F26" s="33">
        <f>F19+F24</f>
        <v>30302278</v>
      </c>
      <c r="G26" s="33"/>
      <c r="H26" s="33">
        <f>H19+H24</f>
        <v>511169</v>
      </c>
      <c r="I26" s="33"/>
      <c r="J26" s="33">
        <f>J19+J24</f>
        <v>345314</v>
      </c>
    </row>
    <row r="27" spans="1:11" ht="22.5" customHeight="1">
      <c r="A27" s="184" t="s">
        <v>103</v>
      </c>
      <c r="B27" s="149">
        <v>14</v>
      </c>
      <c r="D27" s="13">
        <v>173901</v>
      </c>
      <c r="E27" s="33"/>
      <c r="F27" s="13">
        <v>93441</v>
      </c>
      <c r="G27" s="33"/>
      <c r="H27" s="33">
        <v>1671483</v>
      </c>
      <c r="I27" s="33"/>
      <c r="J27" s="33">
        <v>752584</v>
      </c>
      <c r="K27" s="187"/>
    </row>
    <row r="28" spans="1:11" ht="22.5" customHeight="1">
      <c r="A28" s="184" t="s">
        <v>104</v>
      </c>
      <c r="B28" s="149">
        <v>14</v>
      </c>
      <c r="D28" s="13">
        <v>249141</v>
      </c>
      <c r="E28" s="33"/>
      <c r="F28" s="13">
        <v>630334</v>
      </c>
      <c r="G28" s="33"/>
      <c r="H28" s="13">
        <v>51767</v>
      </c>
      <c r="I28" s="33"/>
      <c r="J28" s="13">
        <v>151273</v>
      </c>
    </row>
    <row r="29" spans="1:11" ht="22.5" customHeight="1">
      <c r="A29" s="184" t="s">
        <v>221</v>
      </c>
      <c r="D29" s="13"/>
      <c r="E29" s="33"/>
      <c r="F29" s="13"/>
      <c r="G29" s="33"/>
      <c r="H29" s="13"/>
      <c r="I29" s="33"/>
      <c r="J29" s="13"/>
      <c r="K29" s="187"/>
    </row>
    <row r="30" spans="1:11" ht="22.5" customHeight="1">
      <c r="A30" s="188" t="s">
        <v>105</v>
      </c>
      <c r="B30" s="149" t="s">
        <v>106</v>
      </c>
      <c r="D30" s="13">
        <v>776237</v>
      </c>
      <c r="E30" s="33"/>
      <c r="F30" s="13">
        <v>9264</v>
      </c>
      <c r="G30" s="33"/>
      <c r="H30" s="33">
        <v>25131530</v>
      </c>
      <c r="I30" s="33"/>
      <c r="J30" s="33">
        <v>21386858</v>
      </c>
      <c r="K30" s="187"/>
    </row>
    <row r="31" spans="1:11" ht="22.5" customHeight="1">
      <c r="A31" s="184" t="s">
        <v>237</v>
      </c>
      <c r="D31" s="13">
        <v>609210</v>
      </c>
      <c r="E31" s="33"/>
      <c r="F31" s="13">
        <v>-331931</v>
      </c>
      <c r="G31" s="33"/>
      <c r="H31" s="33">
        <v>2201</v>
      </c>
      <c r="I31" s="33"/>
      <c r="J31" s="33">
        <v>0</v>
      </c>
      <c r="K31" s="187"/>
    </row>
    <row r="32" spans="1:11" ht="22.5" customHeight="1">
      <c r="A32" s="184" t="s">
        <v>238</v>
      </c>
      <c r="D32" s="13">
        <v>-369826</v>
      </c>
      <c r="E32" s="33"/>
      <c r="F32" s="13">
        <v>539385</v>
      </c>
      <c r="G32" s="33"/>
      <c r="H32" s="55">
        <v>0</v>
      </c>
      <c r="I32" s="33"/>
      <c r="J32" s="55">
        <v>0</v>
      </c>
    </row>
    <row r="33" spans="1:16" ht="22.5" customHeight="1">
      <c r="A33" s="184" t="s">
        <v>107</v>
      </c>
      <c r="B33" s="149">
        <v>14</v>
      </c>
      <c r="D33" s="34">
        <v>-6983909</v>
      </c>
      <c r="E33" s="33"/>
      <c r="F33" s="34">
        <v>-3949163</v>
      </c>
      <c r="G33" s="33"/>
      <c r="H33" s="34">
        <v>-1524869</v>
      </c>
      <c r="I33" s="33"/>
      <c r="J33" s="34">
        <v>-401307</v>
      </c>
    </row>
    <row r="34" spans="1:16" ht="6" customHeight="1">
      <c r="A34" s="185"/>
      <c r="D34" s="33"/>
      <c r="E34" s="13"/>
      <c r="F34" s="33"/>
      <c r="G34" s="13"/>
      <c r="H34" s="53"/>
      <c r="I34" s="13"/>
      <c r="J34" s="53"/>
    </row>
    <row r="35" spans="1:16" ht="22.5" customHeight="1">
      <c r="A35" s="185" t="s">
        <v>108</v>
      </c>
      <c r="D35" s="13">
        <f>SUM(D26:D33)</f>
        <v>31662852</v>
      </c>
      <c r="E35" s="13"/>
      <c r="F35" s="13">
        <f>SUM(F26:F33)</f>
        <v>27293608</v>
      </c>
      <c r="G35" s="13"/>
      <c r="H35" s="13">
        <f>SUM(H26:H33)</f>
        <v>25843281</v>
      </c>
      <c r="I35" s="13"/>
      <c r="J35" s="13">
        <f>SUM(J26:J33)</f>
        <v>22234722</v>
      </c>
    </row>
    <row r="36" spans="1:16" ht="22.5" customHeight="1">
      <c r="A36" s="184" t="s">
        <v>109</v>
      </c>
      <c r="B36" s="149">
        <v>12</v>
      </c>
      <c r="D36" s="34">
        <v>-5844886</v>
      </c>
      <c r="E36" s="33"/>
      <c r="F36" s="34">
        <v>-5207019</v>
      </c>
      <c r="G36" s="33"/>
      <c r="H36" s="34">
        <v>-26835</v>
      </c>
      <c r="I36" s="33"/>
      <c r="J36" s="34">
        <v>-151148</v>
      </c>
      <c r="K36" s="31"/>
      <c r="L36" s="189"/>
      <c r="M36" s="189"/>
      <c r="N36" s="31"/>
      <c r="O36" s="189"/>
      <c r="P36" s="31"/>
    </row>
    <row r="37" spans="1:16" ht="22.5" customHeight="1" thickBot="1">
      <c r="A37" s="185" t="s">
        <v>110</v>
      </c>
      <c r="D37" s="81">
        <f>D35+D36</f>
        <v>25817966</v>
      </c>
      <c r="E37" s="13"/>
      <c r="F37" s="81">
        <f>F35+F36</f>
        <v>22086589</v>
      </c>
      <c r="G37" s="13"/>
      <c r="H37" s="81">
        <f>H35+H36</f>
        <v>25816446</v>
      </c>
      <c r="I37" s="13"/>
      <c r="J37" s="81">
        <f>J35+J36</f>
        <v>22083574</v>
      </c>
      <c r="K37" s="31"/>
      <c r="N37" s="31"/>
      <c r="P37" s="31"/>
    </row>
    <row r="38" spans="1:16" ht="6" customHeight="1" thickTop="1">
      <c r="A38" s="185"/>
      <c r="D38" s="33"/>
      <c r="E38" s="13"/>
      <c r="F38" s="33"/>
      <c r="G38" s="13"/>
      <c r="H38" s="33"/>
      <c r="I38" s="13"/>
      <c r="J38" s="33"/>
      <c r="K38" s="31"/>
      <c r="N38" s="31"/>
      <c r="P38" s="31"/>
    </row>
    <row r="39" spans="1:16" ht="22.5" customHeight="1">
      <c r="A39" s="185" t="s">
        <v>111</v>
      </c>
      <c r="D39" s="33"/>
      <c r="E39" s="13"/>
      <c r="F39" s="33"/>
      <c r="G39" s="13"/>
      <c r="H39" s="33"/>
      <c r="I39" s="13"/>
      <c r="J39" s="33"/>
    </row>
    <row r="40" spans="1:16" ht="22.5" customHeight="1">
      <c r="A40" s="188" t="s">
        <v>112</v>
      </c>
      <c r="D40" s="33">
        <f>D42-D41</f>
        <v>25816446</v>
      </c>
      <c r="E40" s="33"/>
      <c r="F40" s="33">
        <f>F42-F41</f>
        <v>22083574</v>
      </c>
      <c r="G40" s="33"/>
      <c r="H40" s="33">
        <f>H37</f>
        <v>25816446</v>
      </c>
      <c r="I40" s="33"/>
      <c r="J40" s="33">
        <f>J42+J41</f>
        <v>22083574</v>
      </c>
      <c r="K40" s="175"/>
    </row>
    <row r="41" spans="1:16" ht="22.5" customHeight="1">
      <c r="A41" s="188" t="s">
        <v>113</v>
      </c>
      <c r="D41" s="34">
        <v>1520</v>
      </c>
      <c r="E41" s="33"/>
      <c r="F41" s="33">
        <v>3015</v>
      </c>
      <c r="G41" s="33"/>
      <c r="H41" s="55">
        <v>0</v>
      </c>
      <c r="I41" s="33"/>
      <c r="J41" s="55">
        <v>0</v>
      </c>
    </row>
    <row r="42" spans="1:16" ht="22.5" customHeight="1" thickBot="1">
      <c r="A42" s="185" t="s">
        <v>110</v>
      </c>
      <c r="D42" s="35">
        <f>+D37</f>
        <v>25817966</v>
      </c>
      <c r="E42" s="13"/>
      <c r="F42" s="35">
        <f>F37</f>
        <v>22086589</v>
      </c>
      <c r="G42" s="13"/>
      <c r="H42" s="35">
        <f>SUM(H40:H41)</f>
        <v>25816446</v>
      </c>
      <c r="I42" s="13"/>
      <c r="J42" s="35">
        <f>+J37</f>
        <v>22083574</v>
      </c>
    </row>
    <row r="43" spans="1:16" ht="6" customHeight="1" thickTop="1">
      <c r="A43" s="185"/>
      <c r="D43" s="33"/>
      <c r="E43" s="13"/>
      <c r="F43" s="33"/>
      <c r="G43" s="13"/>
      <c r="H43" s="33"/>
      <c r="I43" s="13"/>
      <c r="J43" s="33"/>
    </row>
    <row r="44" spans="1:16" ht="22.5" customHeight="1">
      <c r="A44" s="185" t="s">
        <v>114</v>
      </c>
      <c r="D44" s="13"/>
      <c r="E44" s="13"/>
      <c r="F44" s="13"/>
      <c r="G44" s="13"/>
      <c r="H44" s="13"/>
      <c r="I44" s="13"/>
      <c r="J44" s="13"/>
    </row>
    <row r="45" spans="1:16" ht="22.5" customHeight="1" thickBot="1">
      <c r="A45" s="184" t="s">
        <v>244</v>
      </c>
      <c r="B45" s="146"/>
      <c r="C45" s="146"/>
      <c r="D45" s="128">
        <v>8.68</v>
      </c>
      <c r="E45" s="129"/>
      <c r="F45" s="128">
        <v>7.43</v>
      </c>
      <c r="G45" s="129"/>
      <c r="H45" s="128">
        <v>8.68</v>
      </c>
      <c r="I45" s="129"/>
      <c r="J45" s="128">
        <v>7.43</v>
      </c>
    </row>
    <row r="46" spans="1:16" ht="6" customHeight="1" thickTop="1">
      <c r="A46" s="143"/>
      <c r="B46" s="143"/>
      <c r="C46" s="143"/>
      <c r="D46" s="4"/>
      <c r="E46" s="143"/>
      <c r="F46" s="143"/>
      <c r="G46" s="143"/>
      <c r="H46" s="4"/>
      <c r="I46" s="143"/>
      <c r="J46" s="143"/>
    </row>
    <row r="47" spans="1:16" ht="22.5" customHeight="1">
      <c r="A47" s="160"/>
      <c r="D47" s="190"/>
      <c r="H47" s="190"/>
      <c r="K47" s="175"/>
    </row>
    <row r="48" spans="1:16" ht="24" customHeight="1">
      <c r="D48" s="190"/>
      <c r="H48" s="191"/>
      <c r="K48" s="175"/>
    </row>
    <row r="61" spans="6:10" ht="24" customHeight="1">
      <c r="F61" s="175"/>
      <c r="J61" s="192"/>
    </row>
    <row r="68" spans="1:1" ht="24" customHeight="1">
      <c r="A68" s="143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7" right="0.7" top="0.48" bottom="0.5" header="0.5" footer="0.5"/>
  <pageSetup paperSize="9" scale="78" firstPageNumber="8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customProperties>
    <customPr name="EpmWorksheetKeyString_GUID" r:id="rId2"/>
  </customProperties>
  <ignoredErrors>
    <ignoredError sqref="D8:J11" numberStoredAsText="1"/>
    <ignoredError sqref="B10:B1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09EFA-1DA8-4258-8844-9648F5A2024C}">
  <dimension ref="A1:L75"/>
  <sheetViews>
    <sheetView topLeftCell="A10" zoomScale="70" zoomScaleNormal="70" zoomScaleSheetLayoutView="80" workbookViewId="0">
      <selection activeCell="L68" sqref="L68"/>
    </sheetView>
  </sheetViews>
  <sheetFormatPr defaultColWidth="9.125" defaultRowHeight="18"/>
  <cols>
    <col min="1" max="1" width="60.125" style="278" customWidth="1"/>
    <col min="2" max="2" width="8.375" style="278" customWidth="1"/>
    <col min="3" max="3" width="13.125" style="279" customWidth="1"/>
    <col min="4" max="4" width="1.375" style="280" customWidth="1"/>
    <col min="5" max="5" width="13.125" style="279" customWidth="1"/>
    <col min="6" max="6" width="1.375" style="280" customWidth="1"/>
    <col min="7" max="7" width="13.125" style="280" customWidth="1"/>
    <col min="8" max="8" width="1.375" style="280" customWidth="1"/>
    <col min="9" max="9" width="13.125" style="10" customWidth="1"/>
    <col min="10" max="10" width="9.75" style="194" bestFit="1" customWidth="1"/>
    <col min="11" max="16384" width="9.125" style="194"/>
  </cols>
  <sheetData>
    <row r="1" spans="1:12" s="167" customFormat="1" ht="24" customHeight="1">
      <c r="A1" s="298" t="s">
        <v>0</v>
      </c>
      <c r="B1" s="298"/>
      <c r="C1" s="298"/>
      <c r="D1" s="298"/>
      <c r="E1" s="298"/>
      <c r="F1" s="298"/>
      <c r="G1" s="298"/>
      <c r="H1" s="298"/>
      <c r="I1" s="298"/>
    </row>
    <row r="2" spans="1:12" s="167" customFormat="1" ht="24" customHeight="1">
      <c r="A2" s="298" t="s">
        <v>115</v>
      </c>
      <c r="B2" s="298"/>
      <c r="C2" s="298"/>
      <c r="D2" s="298"/>
      <c r="E2" s="298"/>
      <c r="F2" s="298"/>
      <c r="G2" s="298"/>
      <c r="H2" s="298"/>
      <c r="I2" s="298"/>
    </row>
    <row r="3" spans="1:12" s="193" customFormat="1" ht="24" customHeight="1">
      <c r="A3" s="298" t="s">
        <v>227</v>
      </c>
      <c r="B3" s="298"/>
      <c r="C3" s="298"/>
      <c r="D3" s="298"/>
      <c r="E3" s="298"/>
      <c r="F3" s="298"/>
      <c r="G3" s="298"/>
      <c r="H3" s="298"/>
      <c r="I3" s="298"/>
    </row>
    <row r="4" spans="1:12" s="193" customFormat="1" ht="24" customHeight="1">
      <c r="A4" s="298" t="s">
        <v>10</v>
      </c>
      <c r="B4" s="298"/>
      <c r="C4" s="298"/>
      <c r="D4" s="298"/>
      <c r="E4" s="298"/>
      <c r="F4" s="298"/>
      <c r="G4" s="298"/>
      <c r="H4" s="298"/>
      <c r="I4" s="298"/>
    </row>
    <row r="5" spans="1:12" s="143" customFormat="1" ht="24" customHeight="1">
      <c r="A5" s="295" t="s">
        <v>2</v>
      </c>
      <c r="B5" s="295"/>
      <c r="C5" s="295"/>
      <c r="D5" s="295"/>
      <c r="E5" s="295"/>
      <c r="F5" s="295"/>
      <c r="G5" s="295"/>
      <c r="H5" s="295"/>
      <c r="I5" s="295"/>
    </row>
    <row r="6" spans="1:12" s="143" customFormat="1" ht="9" customHeight="1">
      <c r="C6" s="183"/>
      <c r="D6" s="183"/>
      <c r="F6" s="183"/>
      <c r="G6" s="183"/>
    </row>
    <row r="7" spans="1:12" ht="24" customHeight="1">
      <c r="A7" s="145" t="s">
        <v>88</v>
      </c>
      <c r="B7" s="146" t="s">
        <v>3</v>
      </c>
      <c r="C7" s="296" t="s">
        <v>4</v>
      </c>
      <c r="D7" s="296"/>
      <c r="E7" s="296"/>
      <c r="F7" s="272"/>
      <c r="G7" s="296" t="s">
        <v>5</v>
      </c>
      <c r="H7" s="296"/>
      <c r="I7" s="296"/>
    </row>
    <row r="8" spans="1:12" ht="24" customHeight="1">
      <c r="A8" s="145"/>
      <c r="B8" s="146"/>
      <c r="C8" s="153" t="s">
        <v>8</v>
      </c>
      <c r="D8" s="146"/>
      <c r="E8" s="153" t="s">
        <v>9</v>
      </c>
      <c r="F8" s="146"/>
      <c r="G8" s="153" t="s">
        <v>8</v>
      </c>
      <c r="H8" s="146"/>
      <c r="I8" s="153" t="s">
        <v>9</v>
      </c>
    </row>
    <row r="9" spans="1:12" s="143" customFormat="1" ht="22.5" customHeight="1">
      <c r="A9" s="145"/>
      <c r="B9" s="144"/>
      <c r="C9" s="150"/>
      <c r="D9" s="146"/>
      <c r="E9" s="147"/>
      <c r="F9" s="147"/>
      <c r="G9" s="147"/>
      <c r="H9" s="146"/>
      <c r="I9" s="147"/>
    </row>
    <row r="10" spans="1:12" ht="24" customHeight="1">
      <c r="A10" s="156" t="s">
        <v>110</v>
      </c>
      <c r="B10" s="156"/>
      <c r="C10" s="33">
        <f>'SI (9ด) P.8'!D37</f>
        <v>25817966</v>
      </c>
      <c r="D10" s="78"/>
      <c r="E10" s="33">
        <f>'SI (9ด) P.8'!F37</f>
        <v>22086589</v>
      </c>
      <c r="F10" s="33"/>
      <c r="G10" s="33">
        <f>'SI (9ด) P.8'!H37</f>
        <v>25816446</v>
      </c>
      <c r="H10" s="33"/>
      <c r="I10" s="33">
        <f>'SI (9ด) P.8'!J37</f>
        <v>22083574</v>
      </c>
      <c r="L10" s="156"/>
    </row>
    <row r="11" spans="1:12" ht="24" customHeight="1">
      <c r="A11" s="273" t="s">
        <v>116</v>
      </c>
      <c r="B11" s="156"/>
      <c r="C11" s="33"/>
      <c r="D11" s="78"/>
      <c r="E11" s="33"/>
      <c r="F11" s="33"/>
      <c r="G11" s="33"/>
      <c r="H11" s="33"/>
      <c r="I11" s="33"/>
      <c r="L11" s="156"/>
    </row>
    <row r="12" spans="1:12" ht="24" customHeight="1">
      <c r="A12" s="273" t="s">
        <v>117</v>
      </c>
      <c r="B12" s="156"/>
      <c r="C12" s="33"/>
      <c r="D12" s="78"/>
      <c r="E12" s="33"/>
      <c r="F12" s="33"/>
      <c r="G12" s="33"/>
      <c r="H12" s="33"/>
      <c r="I12" s="33"/>
      <c r="L12" s="156"/>
    </row>
    <row r="13" spans="1:12" ht="24" customHeight="1">
      <c r="A13" s="274" t="s">
        <v>239</v>
      </c>
      <c r="B13" s="156"/>
      <c r="C13" s="33">
        <v>-29010</v>
      </c>
      <c r="D13" s="78"/>
      <c r="E13" s="33">
        <v>175712</v>
      </c>
      <c r="F13" s="33"/>
      <c r="G13" s="55">
        <v>0</v>
      </c>
      <c r="H13" s="33"/>
      <c r="I13" s="55">
        <v>0</v>
      </c>
      <c r="K13" s="195"/>
      <c r="L13" s="184"/>
    </row>
    <row r="14" spans="1:12" ht="24" customHeight="1">
      <c r="A14" s="274" t="s">
        <v>241</v>
      </c>
      <c r="B14" s="149">
        <v>6</v>
      </c>
      <c r="C14" s="55">
        <v>0</v>
      </c>
      <c r="D14" s="78"/>
      <c r="E14" s="55">
        <v>0</v>
      </c>
      <c r="F14" s="33"/>
      <c r="G14" s="33">
        <v>-23208</v>
      </c>
      <c r="H14" s="33">
        <v>0</v>
      </c>
      <c r="I14" s="33">
        <v>140570</v>
      </c>
      <c r="L14" s="184"/>
    </row>
    <row r="15" spans="1:12" ht="24" customHeight="1">
      <c r="A15" s="274" t="s">
        <v>118</v>
      </c>
      <c r="B15" s="156"/>
      <c r="C15" s="33"/>
      <c r="D15" s="78"/>
      <c r="E15" s="33"/>
      <c r="F15" s="33"/>
      <c r="G15" s="13"/>
      <c r="H15" s="33"/>
      <c r="I15" s="13"/>
      <c r="L15" s="170"/>
    </row>
    <row r="16" spans="1:12" ht="24" customHeight="1">
      <c r="A16" s="275" t="s">
        <v>119</v>
      </c>
      <c r="B16" s="156"/>
      <c r="C16" s="33">
        <v>5802</v>
      </c>
      <c r="D16" s="78"/>
      <c r="E16" s="33">
        <v>-35142</v>
      </c>
      <c r="F16" s="33"/>
      <c r="G16" s="55">
        <v>0</v>
      </c>
      <c r="H16" s="33"/>
      <c r="I16" s="55">
        <v>0</v>
      </c>
      <c r="L16" s="156"/>
    </row>
    <row r="17" spans="1:12" ht="24" customHeight="1">
      <c r="A17" s="273" t="s">
        <v>245</v>
      </c>
      <c r="B17" s="156"/>
      <c r="C17" s="14">
        <f>SUM(C13:C16)</f>
        <v>-23208</v>
      </c>
      <c r="D17" s="78"/>
      <c r="E17" s="14">
        <f>SUM(E13:E16)</f>
        <v>140570</v>
      </c>
      <c r="F17" s="33"/>
      <c r="G17" s="14">
        <f>SUM(G13:G16)</f>
        <v>-23208</v>
      </c>
      <c r="H17" s="13"/>
      <c r="I17" s="14">
        <f>SUM(I13:I16)</f>
        <v>140570</v>
      </c>
      <c r="L17" s="156"/>
    </row>
    <row r="18" spans="1:12" ht="24" customHeight="1" thickBot="1">
      <c r="A18" s="156" t="s">
        <v>120</v>
      </c>
      <c r="B18" s="156"/>
      <c r="C18" s="35">
        <f>SUM(C10,C17)</f>
        <v>25794758</v>
      </c>
      <c r="D18" s="13"/>
      <c r="E18" s="35">
        <f>SUM(E10,E17)</f>
        <v>22227159</v>
      </c>
      <c r="F18" s="13"/>
      <c r="G18" s="35">
        <f>SUM(G10,G17)</f>
        <v>25793238</v>
      </c>
      <c r="H18" s="79"/>
      <c r="I18" s="35">
        <f>SUM(I10,I17)</f>
        <v>22224144</v>
      </c>
    </row>
    <row r="19" spans="1:12" ht="24" customHeight="1" thickTop="1">
      <c r="A19" s="276"/>
      <c r="B19" s="276"/>
      <c r="C19" s="13"/>
      <c r="D19" s="13"/>
      <c r="E19" s="13"/>
      <c r="F19" s="13"/>
      <c r="G19" s="13"/>
      <c r="H19" s="13"/>
      <c r="I19" s="13"/>
    </row>
    <row r="20" spans="1:12" ht="24" customHeight="1">
      <c r="A20" s="277" t="s">
        <v>121</v>
      </c>
      <c r="B20" s="277"/>
      <c r="C20" s="33"/>
      <c r="D20" s="13"/>
      <c r="E20" s="33"/>
      <c r="F20" s="13"/>
      <c r="G20" s="33"/>
      <c r="H20" s="13"/>
      <c r="I20" s="33"/>
    </row>
    <row r="21" spans="1:12" ht="24" customHeight="1">
      <c r="A21" s="188" t="s">
        <v>122</v>
      </c>
      <c r="B21" s="159"/>
      <c r="C21" s="13">
        <f>+C18-C22</f>
        <v>25793238</v>
      </c>
      <c r="D21" s="13"/>
      <c r="E21" s="13">
        <f>+E18-E22</f>
        <v>22224144</v>
      </c>
      <c r="F21" s="13"/>
      <c r="G21" s="13">
        <f>+G18</f>
        <v>25793238</v>
      </c>
      <c r="H21" s="13"/>
      <c r="I21" s="13">
        <f>+I18</f>
        <v>22224144</v>
      </c>
      <c r="J21" s="9"/>
    </row>
    <row r="22" spans="1:12" ht="24" customHeight="1">
      <c r="A22" s="188" t="s">
        <v>123</v>
      </c>
      <c r="B22" s="159"/>
      <c r="C22" s="34">
        <v>1520</v>
      </c>
      <c r="D22" s="13"/>
      <c r="E22" s="34">
        <f>'SI (9ด) P.8'!F41</f>
        <v>3015</v>
      </c>
      <c r="F22" s="13"/>
      <c r="G22" s="55">
        <v>0</v>
      </c>
      <c r="H22" s="13"/>
      <c r="I22" s="55">
        <v>0</v>
      </c>
    </row>
    <row r="23" spans="1:12" ht="24" customHeight="1" thickBot="1">
      <c r="A23" s="277" t="s">
        <v>120</v>
      </c>
      <c r="B23" s="277"/>
      <c r="C23" s="81">
        <f>SUM(C21:C22)</f>
        <v>25794758</v>
      </c>
      <c r="D23" s="89"/>
      <c r="E23" s="81">
        <f>SUM(E21:E22)</f>
        <v>22227159</v>
      </c>
      <c r="F23" s="13"/>
      <c r="G23" s="35">
        <f>SUM(G21:G22)</f>
        <v>25793238</v>
      </c>
      <c r="H23" s="13"/>
      <c r="I23" s="35">
        <f>SUM(I21:I22)</f>
        <v>22224144</v>
      </c>
    </row>
    <row r="24" spans="1:12" ht="24" customHeight="1" thickTop="1">
      <c r="I24" s="280"/>
    </row>
    <row r="25" spans="1:12" ht="24" customHeight="1">
      <c r="I25" s="280"/>
    </row>
    <row r="26" spans="1:12" ht="24" customHeight="1">
      <c r="F26" s="9"/>
      <c r="H26" s="9"/>
    </row>
    <row r="27" spans="1:12" ht="24" customHeight="1">
      <c r="D27" s="9"/>
      <c r="F27" s="9"/>
    </row>
    <row r="28" spans="1:12" ht="24" customHeight="1">
      <c r="H28" s="9"/>
    </row>
    <row r="29" spans="1:12" ht="24" customHeight="1">
      <c r="H29" s="9"/>
    </row>
    <row r="32" spans="1:12" ht="24" customHeight="1">
      <c r="H32" s="9"/>
    </row>
    <row r="34" spans="1:10" ht="24" customHeight="1">
      <c r="H34" s="9"/>
      <c r="J34" s="9"/>
    </row>
    <row r="38" spans="1:10" ht="24" customHeight="1">
      <c r="A38" s="160"/>
    </row>
    <row r="58" spans="6:10" ht="24" customHeight="1">
      <c r="H58" s="194"/>
    </row>
    <row r="59" spans="6:10" ht="24" customHeight="1">
      <c r="H59" s="194"/>
    </row>
    <row r="61" spans="6:10" ht="24" customHeight="1">
      <c r="H61" s="194"/>
    </row>
    <row r="62" spans="6:10" ht="24" customHeight="1">
      <c r="F62" s="279"/>
      <c r="J62" s="196"/>
    </row>
    <row r="65" spans="8:8" ht="24" customHeight="1">
      <c r="H65" s="194"/>
    </row>
    <row r="70" spans="8:8" ht="24" customHeight="1">
      <c r="H70" s="194"/>
    </row>
    <row r="73" spans="8:8" ht="24" customHeight="1">
      <c r="H73" s="194"/>
    </row>
    <row r="74" spans="8:8" ht="24" customHeight="1">
      <c r="H74" s="194"/>
    </row>
    <row r="75" spans="8:8" ht="24" customHeight="1">
      <c r="H75" s="194"/>
    </row>
  </sheetData>
  <mergeCells count="7">
    <mergeCell ref="C7:E7"/>
    <mergeCell ref="G7:I7"/>
    <mergeCell ref="A1:I1"/>
    <mergeCell ref="A2:I2"/>
    <mergeCell ref="A3:I3"/>
    <mergeCell ref="A4:I4"/>
    <mergeCell ref="A5:I5"/>
  </mergeCells>
  <pageMargins left="0.7" right="0.7" top="0.48" bottom="0.5" header="0.5" footer="0.5"/>
  <pageSetup paperSize="9" scale="80" firstPageNumber="9" fitToHeight="0" orientation="portrait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customProperties>
    <customPr name="EpmWorksheetKeyString_GUID" r:id="rId2"/>
  </customProperties>
  <ignoredErrors>
    <ignoredError sqref="C8:I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53"/>
  <sheetViews>
    <sheetView topLeftCell="A18" zoomScale="80" zoomScaleNormal="80" zoomScaleSheetLayoutView="70" workbookViewId="0">
      <selection activeCell="L68" sqref="L68"/>
    </sheetView>
  </sheetViews>
  <sheetFormatPr defaultColWidth="10.625" defaultRowHeight="19.8"/>
  <cols>
    <col min="1" max="1" width="37.875" style="200" customWidth="1"/>
    <col min="2" max="2" width="10.625" style="201" customWidth="1"/>
    <col min="3" max="3" width="1" style="201" customWidth="1"/>
    <col min="4" max="4" width="11.375" style="229" customWidth="1"/>
    <col min="5" max="5" width="1" style="229" customWidth="1"/>
    <col min="6" max="6" width="11.375" style="229" customWidth="1"/>
    <col min="7" max="7" width="1" style="229" customWidth="1"/>
    <col min="8" max="8" width="11.375" style="229" customWidth="1"/>
    <col min="9" max="9" width="1" style="229" customWidth="1"/>
    <col min="10" max="10" width="11.375" style="229" customWidth="1"/>
    <col min="11" max="11" width="1" style="229" customWidth="1"/>
    <col min="12" max="12" width="11.375" style="6" customWidth="1"/>
    <col min="13" max="13" width="1" style="229" customWidth="1"/>
    <col min="14" max="14" width="11.375" style="230" customWidth="1"/>
    <col min="15" max="15" width="1" style="230" customWidth="1"/>
    <col min="16" max="16" width="11.375" style="230" customWidth="1"/>
    <col min="17" max="17" width="1" style="230" customWidth="1"/>
    <col min="18" max="18" width="11.375" style="230" customWidth="1"/>
    <col min="19" max="19" width="1" style="230" customWidth="1"/>
    <col min="20" max="20" width="11.375" style="230" customWidth="1"/>
    <col min="21" max="21" width="1" style="230" customWidth="1"/>
    <col min="22" max="22" width="11.375" style="230" customWidth="1"/>
    <col min="23" max="23" width="1" style="229" customWidth="1"/>
    <col min="24" max="24" width="11.375" style="230" customWidth="1"/>
    <col min="25" max="25" width="1" style="230" customWidth="1"/>
    <col min="26" max="26" width="11.375" style="230" customWidth="1"/>
    <col min="27" max="27" width="1" style="230" customWidth="1"/>
    <col min="28" max="28" width="11.375" style="230" customWidth="1"/>
    <col min="29" max="29" width="7.125" style="200" customWidth="1"/>
    <col min="30" max="16384" width="10.625" style="200"/>
  </cols>
  <sheetData>
    <row r="1" spans="1:36" s="198" customFormat="1" ht="23.1" customHeight="1">
      <c r="A1" s="300" t="s">
        <v>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197"/>
      <c r="AD1" s="197"/>
      <c r="AE1" s="197"/>
      <c r="AF1" s="197"/>
      <c r="AG1" s="197"/>
      <c r="AH1" s="197"/>
      <c r="AI1" s="197"/>
      <c r="AJ1" s="197"/>
    </row>
    <row r="2" spans="1:36" s="198" customFormat="1" ht="23.4">
      <c r="A2" s="300" t="s">
        <v>168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197"/>
      <c r="AD2" s="197"/>
      <c r="AE2" s="197"/>
      <c r="AF2" s="197"/>
      <c r="AG2" s="197"/>
      <c r="AH2" s="197"/>
      <c r="AI2" s="197"/>
      <c r="AJ2" s="197"/>
    </row>
    <row r="3" spans="1:36" s="198" customFormat="1" ht="23.4">
      <c r="A3" s="300" t="s">
        <v>125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197"/>
      <c r="AD3" s="197"/>
      <c r="AE3" s="197"/>
      <c r="AF3" s="197"/>
      <c r="AG3" s="197"/>
      <c r="AH3" s="197"/>
      <c r="AI3" s="197"/>
      <c r="AJ3" s="197"/>
    </row>
    <row r="4" spans="1:36" s="198" customFormat="1" ht="23.4">
      <c r="A4" s="300" t="s">
        <v>227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197"/>
      <c r="AD4" s="197"/>
      <c r="AE4" s="197"/>
      <c r="AF4" s="197"/>
      <c r="AG4" s="197"/>
      <c r="AH4" s="197"/>
      <c r="AI4" s="197"/>
      <c r="AJ4" s="197"/>
    </row>
    <row r="5" spans="1:36" s="199" customFormat="1" ht="23.4">
      <c r="A5" s="300" t="s">
        <v>10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197"/>
      <c r="AD5" s="197"/>
      <c r="AE5" s="197"/>
      <c r="AF5" s="197"/>
      <c r="AG5" s="197"/>
      <c r="AH5" s="197"/>
      <c r="AI5" s="197"/>
      <c r="AJ5" s="197"/>
    </row>
    <row r="6" spans="1:36" ht="18" customHeight="1">
      <c r="A6" s="301" t="s">
        <v>2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</row>
    <row r="7" spans="1:36" ht="4.5" customHeight="1"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</row>
    <row r="8" spans="1:36" s="209" customFormat="1" ht="20.25" customHeight="1">
      <c r="A8" s="203"/>
      <c r="B8" s="204"/>
      <c r="C8" s="204"/>
      <c r="D8" s="205"/>
      <c r="E8" s="205"/>
      <c r="F8" s="206"/>
      <c r="G8" s="206"/>
      <c r="H8" s="207" t="s">
        <v>76</v>
      </c>
      <c r="I8" s="208"/>
      <c r="J8" s="299" t="s">
        <v>78</v>
      </c>
      <c r="K8" s="299"/>
      <c r="L8" s="299"/>
      <c r="M8" s="208"/>
      <c r="N8" s="299" t="s">
        <v>82</v>
      </c>
      <c r="O8" s="299"/>
      <c r="P8" s="299"/>
      <c r="Q8" s="299"/>
      <c r="R8" s="299"/>
      <c r="S8" s="299"/>
      <c r="T8" s="299"/>
      <c r="U8" s="299"/>
      <c r="V8" s="299"/>
      <c r="W8" s="205"/>
      <c r="X8" s="205"/>
      <c r="Y8" s="205"/>
      <c r="Z8" s="208"/>
      <c r="AA8" s="205"/>
      <c r="AB8" s="205"/>
    </row>
    <row r="9" spans="1:36" s="209" customFormat="1" ht="20.25" customHeight="1">
      <c r="A9" s="203"/>
      <c r="B9" s="204"/>
      <c r="C9" s="204"/>
      <c r="D9" s="205"/>
      <c r="E9" s="205"/>
      <c r="F9" s="206"/>
      <c r="G9" s="206"/>
      <c r="H9" s="206" t="s">
        <v>126</v>
      </c>
      <c r="I9" s="208"/>
      <c r="J9" s="206"/>
      <c r="K9" s="206"/>
      <c r="L9" s="206"/>
      <c r="M9" s="208"/>
      <c r="N9" s="206" t="s">
        <v>127</v>
      </c>
      <c r="O9" s="208"/>
      <c r="P9" s="206"/>
      <c r="Q9" s="206"/>
      <c r="R9" s="210"/>
      <c r="S9" s="206"/>
      <c r="T9" s="210"/>
      <c r="U9" s="206"/>
      <c r="V9" s="206"/>
      <c r="W9" s="205"/>
      <c r="X9" s="205"/>
      <c r="Y9" s="205"/>
      <c r="Z9" s="206" t="s">
        <v>128</v>
      </c>
      <c r="AA9" s="205"/>
      <c r="AB9" s="205"/>
    </row>
    <row r="10" spans="1:36" s="209" customFormat="1" ht="20.25" customHeight="1">
      <c r="A10" s="204"/>
      <c r="B10" s="204"/>
      <c r="C10" s="204"/>
      <c r="D10" s="206"/>
      <c r="E10" s="206"/>
      <c r="F10" s="206"/>
      <c r="G10" s="206"/>
      <c r="H10" s="206" t="s">
        <v>129</v>
      </c>
      <c r="I10" s="206"/>
      <c r="J10" s="206"/>
      <c r="K10" s="206"/>
      <c r="L10" s="206"/>
      <c r="M10" s="206"/>
      <c r="N10" s="206" t="s">
        <v>130</v>
      </c>
      <c r="O10" s="206"/>
      <c r="P10" s="206" t="s">
        <v>131</v>
      </c>
      <c r="Q10" s="206"/>
      <c r="R10" s="211"/>
      <c r="S10" s="206"/>
      <c r="T10" s="212" t="s">
        <v>132</v>
      </c>
      <c r="U10" s="206"/>
      <c r="V10" s="206" t="s">
        <v>133</v>
      </c>
      <c r="W10" s="206"/>
      <c r="X10" s="206" t="s">
        <v>134</v>
      </c>
      <c r="Y10" s="206"/>
      <c r="Z10" s="213" t="s">
        <v>135</v>
      </c>
      <c r="AA10" s="206"/>
      <c r="AB10" s="206"/>
    </row>
    <row r="11" spans="1:36" s="209" customFormat="1" ht="20.25" customHeight="1">
      <c r="A11" s="204"/>
      <c r="B11" s="204"/>
      <c r="C11" s="204"/>
      <c r="D11" s="206" t="s">
        <v>136</v>
      </c>
      <c r="E11" s="206"/>
      <c r="F11" s="206" t="s">
        <v>137</v>
      </c>
      <c r="G11" s="206"/>
      <c r="H11" s="206" t="s">
        <v>138</v>
      </c>
      <c r="I11" s="206"/>
      <c r="J11" s="206" t="s">
        <v>139</v>
      </c>
      <c r="K11" s="206"/>
      <c r="L11" s="206" t="s">
        <v>140</v>
      </c>
      <c r="M11" s="206"/>
      <c r="N11" s="214" t="s">
        <v>141</v>
      </c>
      <c r="O11" s="206"/>
      <c r="P11" s="206" t="s">
        <v>142</v>
      </c>
      <c r="Q11" s="206"/>
      <c r="R11" s="211" t="s">
        <v>143</v>
      </c>
      <c r="S11" s="206"/>
      <c r="T11" s="206" t="s">
        <v>129</v>
      </c>
      <c r="U11" s="206"/>
      <c r="V11" s="206" t="s">
        <v>144</v>
      </c>
      <c r="W11" s="206"/>
      <c r="X11" s="206" t="s">
        <v>145</v>
      </c>
      <c r="Y11" s="206"/>
      <c r="Z11" s="206" t="s">
        <v>146</v>
      </c>
      <c r="AA11" s="206"/>
      <c r="AB11" s="206" t="s">
        <v>134</v>
      </c>
    </row>
    <row r="12" spans="1:36" s="209" customFormat="1" ht="20.25" customHeight="1">
      <c r="A12" s="204"/>
      <c r="B12" s="215"/>
      <c r="C12" s="215"/>
      <c r="D12" s="207" t="s">
        <v>147</v>
      </c>
      <c r="E12" s="206"/>
      <c r="F12" s="207" t="s">
        <v>148</v>
      </c>
      <c r="G12" s="206"/>
      <c r="H12" s="207" t="s">
        <v>149</v>
      </c>
      <c r="I12" s="206"/>
      <c r="J12" s="207" t="s">
        <v>150</v>
      </c>
      <c r="K12" s="206"/>
      <c r="L12" s="207" t="s">
        <v>151</v>
      </c>
      <c r="M12" s="206"/>
      <c r="N12" s="216" t="s">
        <v>152</v>
      </c>
      <c r="O12" s="206"/>
      <c r="P12" s="207" t="s">
        <v>153</v>
      </c>
      <c r="Q12" s="206"/>
      <c r="R12" s="207" t="s">
        <v>154</v>
      </c>
      <c r="S12" s="206"/>
      <c r="T12" s="207" t="s">
        <v>155</v>
      </c>
      <c r="U12" s="206"/>
      <c r="V12" s="207" t="s">
        <v>145</v>
      </c>
      <c r="W12" s="206"/>
      <c r="X12" s="207" t="s">
        <v>156</v>
      </c>
      <c r="Y12" s="206"/>
      <c r="Z12" s="207" t="s">
        <v>157</v>
      </c>
      <c r="AA12" s="206"/>
      <c r="AB12" s="207" t="s">
        <v>145</v>
      </c>
    </row>
    <row r="13" spans="1:36" ht="20.100000000000001" customHeight="1">
      <c r="A13" s="217"/>
      <c r="B13" s="213"/>
      <c r="C13" s="213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</row>
    <row r="14" spans="1:36" s="209" customFormat="1" ht="20.25" customHeight="1">
      <c r="A14" s="217" t="s">
        <v>158</v>
      </c>
      <c r="B14" s="213"/>
      <c r="C14" s="213"/>
      <c r="D14" s="90">
        <v>2974210</v>
      </c>
      <c r="E14" s="91"/>
      <c r="F14" s="90">
        <v>22551567</v>
      </c>
      <c r="G14" s="92"/>
      <c r="H14" s="90">
        <v>-669657</v>
      </c>
      <c r="I14" s="92"/>
      <c r="J14" s="90">
        <v>500000</v>
      </c>
      <c r="K14" s="91"/>
      <c r="L14" s="90">
        <v>60175499</v>
      </c>
      <c r="M14" s="91"/>
      <c r="N14" s="90">
        <v>50944</v>
      </c>
      <c r="O14" s="91"/>
      <c r="P14" s="90">
        <v>161187</v>
      </c>
      <c r="Q14" s="91"/>
      <c r="R14" s="90">
        <v>-44684</v>
      </c>
      <c r="S14" s="91"/>
      <c r="T14" s="90">
        <v>-10341</v>
      </c>
      <c r="U14" s="93"/>
      <c r="V14" s="90">
        <f>SUM(N14:T14)</f>
        <v>157106</v>
      </c>
      <c r="W14" s="94"/>
      <c r="X14" s="90">
        <f>SUM(D14:L14,V14)</f>
        <v>85688725</v>
      </c>
      <c r="Y14" s="94"/>
      <c r="Z14" s="90">
        <v>127630</v>
      </c>
      <c r="AA14" s="94"/>
      <c r="AB14" s="90">
        <f>+X14+Z14</f>
        <v>85816355</v>
      </c>
    </row>
    <row r="15" spans="1:36" s="209" customFormat="1" ht="24" customHeight="1">
      <c r="A15" s="217" t="s">
        <v>159</v>
      </c>
      <c r="B15" s="213"/>
      <c r="C15" s="213"/>
      <c r="D15" s="17"/>
      <c r="E15" s="17"/>
      <c r="F15" s="17"/>
      <c r="G15" s="17"/>
      <c r="H15" s="18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7"/>
      <c r="Z15" s="17"/>
      <c r="AA15" s="17"/>
      <c r="AB15" s="36"/>
    </row>
    <row r="16" spans="1:36" s="209" customFormat="1" ht="20.25" customHeight="1">
      <c r="A16" s="219" t="s">
        <v>160</v>
      </c>
      <c r="B16" s="213"/>
      <c r="C16" s="213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8"/>
      <c r="Y16" s="17"/>
      <c r="Z16" s="17"/>
      <c r="AA16" s="17"/>
      <c r="AB16" s="17"/>
    </row>
    <row r="17" spans="1:30" s="209" customFormat="1" ht="20.25" customHeight="1">
      <c r="A17" s="220" t="s">
        <v>161</v>
      </c>
      <c r="B17" s="204"/>
      <c r="C17" s="204"/>
      <c r="D17" s="59">
        <v>0</v>
      </c>
      <c r="E17" s="17"/>
      <c r="F17" s="59">
        <v>0</v>
      </c>
      <c r="G17" s="17"/>
      <c r="H17" s="59">
        <v>0</v>
      </c>
      <c r="I17" s="203"/>
      <c r="J17" s="59">
        <v>0</v>
      </c>
      <c r="K17" s="17"/>
      <c r="L17" s="39">
        <v>-24507301</v>
      </c>
      <c r="M17" s="37"/>
      <c r="N17" s="59">
        <v>0</v>
      </c>
      <c r="O17" s="17"/>
      <c r="P17" s="59">
        <v>0</v>
      </c>
      <c r="Q17" s="36"/>
      <c r="R17" s="59">
        <v>0</v>
      </c>
      <c r="S17" s="17"/>
      <c r="T17" s="59">
        <v>0</v>
      </c>
      <c r="U17" s="17"/>
      <c r="V17" s="59">
        <v>0</v>
      </c>
      <c r="W17" s="38"/>
      <c r="X17" s="19">
        <f>SUM(D17:L17,V17)</f>
        <v>-24507301</v>
      </c>
      <c r="Y17" s="15"/>
      <c r="Z17" s="16">
        <v>-4</v>
      </c>
      <c r="AA17" s="221"/>
      <c r="AB17" s="39">
        <f>+X17+Z17</f>
        <v>-24507305</v>
      </c>
    </row>
    <row r="18" spans="1:30" s="209" customFormat="1" ht="19.5" customHeight="1">
      <c r="A18" s="219" t="s">
        <v>162</v>
      </c>
      <c r="B18" s="204"/>
      <c r="C18" s="204"/>
      <c r="D18" s="60">
        <f>SUM(D17:D17)</f>
        <v>0</v>
      </c>
      <c r="E18" s="26"/>
      <c r="F18" s="60">
        <f>SUM(F17:F17)</f>
        <v>0</v>
      </c>
      <c r="G18" s="25"/>
      <c r="H18" s="60">
        <f>SUM(H17:H17)</f>
        <v>0</v>
      </c>
      <c r="I18" s="26"/>
      <c r="J18" s="60">
        <f>SUM(J17:J17)</f>
        <v>0</v>
      </c>
      <c r="K18" s="20"/>
      <c r="L18" s="32">
        <f>SUM(L17:L17)</f>
        <v>-24507301</v>
      </c>
      <c r="M18" s="20"/>
      <c r="N18" s="59">
        <f>SUM(N17:N17)</f>
        <v>0</v>
      </c>
      <c r="O18" s="29"/>
      <c r="P18" s="60">
        <f>SUM(P17:P17)</f>
        <v>0</v>
      </c>
      <c r="Q18" s="51"/>
      <c r="R18" s="60">
        <f>SUM(R17:R17)</f>
        <v>0</v>
      </c>
      <c r="S18" s="29"/>
      <c r="T18" s="60">
        <f>SUM(T17:T17)</f>
        <v>0</v>
      </c>
      <c r="U18" s="29"/>
      <c r="V18" s="59">
        <f>SUM(V17:V17)</f>
        <v>0</v>
      </c>
      <c r="W18" s="29"/>
      <c r="X18" s="32">
        <f>SUM(X17:X17)</f>
        <v>-24507301</v>
      </c>
      <c r="Y18" s="29"/>
      <c r="Z18" s="32">
        <f>SUM(Z17:Z17)</f>
        <v>-4</v>
      </c>
      <c r="AA18" s="29"/>
      <c r="AB18" s="32">
        <f>SUM(AB17:AB17)</f>
        <v>-24507305</v>
      </c>
    </row>
    <row r="19" spans="1:30" s="224" customFormat="1" ht="9.6" customHeight="1">
      <c r="A19" s="222"/>
      <c r="B19" s="223"/>
      <c r="C19" s="223"/>
      <c r="D19" s="27"/>
      <c r="E19" s="30"/>
      <c r="F19" s="27"/>
      <c r="G19" s="27"/>
      <c r="H19" s="27"/>
      <c r="I19" s="27"/>
      <c r="J19" s="25"/>
      <c r="K19" s="30"/>
      <c r="L19" s="27"/>
      <c r="M19" s="30"/>
      <c r="N19" s="27"/>
      <c r="O19" s="30"/>
      <c r="P19" s="27"/>
      <c r="Q19" s="27"/>
      <c r="R19" s="27"/>
      <c r="S19" s="30"/>
      <c r="T19" s="27"/>
      <c r="U19" s="30"/>
      <c r="V19" s="27"/>
      <c r="W19" s="30"/>
      <c r="X19" s="27"/>
      <c r="Y19" s="30"/>
      <c r="Z19" s="27"/>
      <c r="AA19" s="30"/>
      <c r="AB19" s="27"/>
    </row>
    <row r="20" spans="1:30" s="224" customFormat="1" ht="20.100000000000001" customHeight="1">
      <c r="A20" s="219" t="s">
        <v>163</v>
      </c>
      <c r="B20" s="223"/>
      <c r="C20" s="223"/>
      <c r="D20" s="27"/>
      <c r="E20" s="30"/>
      <c r="F20" s="27"/>
      <c r="G20" s="27"/>
      <c r="H20" s="27"/>
      <c r="I20" s="27"/>
      <c r="J20" s="25"/>
      <c r="K20" s="30"/>
      <c r="L20" s="27"/>
      <c r="M20" s="30"/>
      <c r="N20" s="27"/>
      <c r="O20" s="30"/>
      <c r="P20" s="27"/>
      <c r="Q20" s="27"/>
      <c r="R20" s="27"/>
      <c r="S20" s="30"/>
      <c r="T20" s="27"/>
      <c r="U20" s="30"/>
      <c r="V20" s="27"/>
      <c r="W20" s="30"/>
      <c r="X20" s="27"/>
      <c r="Y20" s="30"/>
      <c r="Z20" s="27"/>
      <c r="AA20" s="30"/>
      <c r="AB20" s="27"/>
    </row>
    <row r="21" spans="1:30" s="224" customFormat="1" ht="20.100000000000001" customHeight="1">
      <c r="A21" s="220" t="s">
        <v>163</v>
      </c>
      <c r="B21" s="223"/>
      <c r="C21" s="223"/>
      <c r="D21" s="58">
        <v>0</v>
      </c>
      <c r="E21" s="130"/>
      <c r="F21" s="58">
        <v>0</v>
      </c>
      <c r="G21" s="130"/>
      <c r="H21" s="58">
        <v>0</v>
      </c>
      <c r="I21" s="24"/>
      <c r="J21" s="58">
        <v>0</v>
      </c>
      <c r="K21" s="18"/>
      <c r="L21" s="58">
        <v>0</v>
      </c>
      <c r="M21" s="20"/>
      <c r="N21" s="58">
        <v>0</v>
      </c>
      <c r="O21" s="63"/>
      <c r="P21" s="58">
        <v>0</v>
      </c>
      <c r="Q21" s="225"/>
      <c r="R21" s="58">
        <v>0</v>
      </c>
      <c r="S21" s="75"/>
      <c r="T21" s="58">
        <v>0</v>
      </c>
      <c r="U21" s="20"/>
      <c r="V21" s="58">
        <v>0</v>
      </c>
      <c r="W21" s="63"/>
      <c r="X21" s="58">
        <v>0</v>
      </c>
      <c r="Y21" s="20"/>
      <c r="Z21" s="22">
        <v>-623</v>
      </c>
      <c r="AA21" s="20"/>
      <c r="AB21" s="22">
        <f>SUM(X21:AA21)</f>
        <v>-623</v>
      </c>
    </row>
    <row r="22" spans="1:30" s="224" customFormat="1" ht="20.100000000000001" customHeight="1">
      <c r="A22" s="220" t="s">
        <v>214</v>
      </c>
      <c r="B22" s="223"/>
      <c r="C22" s="223"/>
      <c r="D22" s="59">
        <v>0</v>
      </c>
      <c r="E22" s="62"/>
      <c r="F22" s="59">
        <v>0</v>
      </c>
      <c r="G22" s="62"/>
      <c r="H22" s="59">
        <v>0</v>
      </c>
      <c r="I22" s="65"/>
      <c r="J22" s="59">
        <v>0</v>
      </c>
      <c r="K22" s="17"/>
      <c r="L22" s="59">
        <v>0</v>
      </c>
      <c r="M22" s="20"/>
      <c r="N22" s="59">
        <v>0</v>
      </c>
      <c r="O22" s="63"/>
      <c r="P22" s="59">
        <v>0</v>
      </c>
      <c r="Q22" s="225"/>
      <c r="R22" s="59">
        <v>0</v>
      </c>
      <c r="S22" s="64"/>
      <c r="T22" s="59">
        <v>0</v>
      </c>
      <c r="U22" s="20"/>
      <c r="V22" s="59">
        <v>0</v>
      </c>
      <c r="W22" s="63"/>
      <c r="X22" s="59">
        <v>0</v>
      </c>
      <c r="Y22" s="20"/>
      <c r="Z22" s="66">
        <v>-49478</v>
      </c>
      <c r="AA22" s="20"/>
      <c r="AB22" s="66">
        <f>SUM(X22:AA22)</f>
        <v>-49478</v>
      </c>
    </row>
    <row r="23" spans="1:30" s="224" customFormat="1" ht="20.100000000000001" customHeight="1">
      <c r="A23" s="219" t="s">
        <v>164</v>
      </c>
      <c r="B23" s="223"/>
      <c r="C23" s="223"/>
      <c r="D23" s="67">
        <f>SUM(D21:D21)</f>
        <v>0</v>
      </c>
      <c r="E23" s="63"/>
      <c r="F23" s="67">
        <f>SUM(F21:F21)</f>
        <v>0</v>
      </c>
      <c r="G23" s="63"/>
      <c r="H23" s="67">
        <f>SUM(H21:H21)</f>
        <v>0</v>
      </c>
      <c r="I23" s="63"/>
      <c r="J23" s="67">
        <f>SUM(J21:J21)</f>
        <v>0</v>
      </c>
      <c r="K23" s="63"/>
      <c r="L23" s="67">
        <f>SUM(L21:L21)</f>
        <v>0</v>
      </c>
      <c r="M23" s="63"/>
      <c r="N23" s="68">
        <f>SUM(N21:N21)</f>
        <v>0</v>
      </c>
      <c r="O23" s="63"/>
      <c r="P23" s="68">
        <f>SUM(P21:P21)</f>
        <v>0</v>
      </c>
      <c r="Q23" s="75"/>
      <c r="R23" s="67">
        <f>SUM(R21:R21)</f>
        <v>0</v>
      </c>
      <c r="S23" s="75"/>
      <c r="T23" s="67">
        <f>SUM(T21:T21)</f>
        <v>0</v>
      </c>
      <c r="U23" s="63"/>
      <c r="V23" s="67">
        <f>SUM(V21:V21)</f>
        <v>0</v>
      </c>
      <c r="W23" s="63"/>
      <c r="X23" s="67">
        <f>SUM(X21:X21)</f>
        <v>0</v>
      </c>
      <c r="Y23" s="29"/>
      <c r="Z23" s="54">
        <f>SUM(Z21:Z22)</f>
        <v>-50101</v>
      </c>
      <c r="AA23" s="29"/>
      <c r="AB23" s="54">
        <f>SUM(AB21:AB22)</f>
        <v>-50101</v>
      </c>
    </row>
    <row r="24" spans="1:30" s="224" customFormat="1" ht="20.100000000000001" customHeight="1">
      <c r="A24" s="217" t="s">
        <v>165</v>
      </c>
      <c r="B24" s="223"/>
      <c r="C24" s="223"/>
      <c r="D24" s="69">
        <f>D18+D23</f>
        <v>0</v>
      </c>
      <c r="E24" s="75"/>
      <c r="F24" s="69">
        <f>F18+F23</f>
        <v>0</v>
      </c>
      <c r="G24" s="63"/>
      <c r="H24" s="69">
        <f>H18+H23</f>
        <v>0</v>
      </c>
      <c r="I24" s="63"/>
      <c r="J24" s="69">
        <f>J18+J23</f>
        <v>0</v>
      </c>
      <c r="K24" s="30"/>
      <c r="L24" s="70">
        <f>L18+L23</f>
        <v>-24507301</v>
      </c>
      <c r="M24" s="30"/>
      <c r="N24" s="59">
        <f>N18+N23</f>
        <v>0</v>
      </c>
      <c r="O24" s="30"/>
      <c r="P24" s="69">
        <f>P18+P23</f>
        <v>0</v>
      </c>
      <c r="Q24" s="63"/>
      <c r="R24" s="67">
        <f>R18+R23</f>
        <v>0</v>
      </c>
      <c r="S24" s="63"/>
      <c r="T24" s="67">
        <f>T18+T23</f>
        <v>0</v>
      </c>
      <c r="U24" s="30"/>
      <c r="V24" s="59">
        <f>V18+V23</f>
        <v>0</v>
      </c>
      <c r="W24" s="30"/>
      <c r="X24" s="70">
        <f>X18+X23</f>
        <v>-24507301</v>
      </c>
      <c r="Y24" s="30"/>
      <c r="Z24" s="70">
        <f>Z18+Z23</f>
        <v>-50105</v>
      </c>
      <c r="AA24" s="30"/>
      <c r="AB24" s="70">
        <f>AB18+AB23</f>
        <v>-24557406</v>
      </c>
    </row>
    <row r="25" spans="1:30" s="224" customFormat="1" ht="9.6" customHeight="1">
      <c r="A25" s="222"/>
      <c r="B25" s="223"/>
      <c r="C25" s="223"/>
      <c r="D25" s="27"/>
      <c r="E25" s="30"/>
      <c r="F25" s="27"/>
      <c r="G25" s="27"/>
      <c r="H25" s="27"/>
      <c r="I25" s="27"/>
      <c r="J25" s="25"/>
      <c r="K25" s="30"/>
      <c r="L25" s="27"/>
      <c r="M25" s="30"/>
      <c r="N25" s="27"/>
      <c r="O25" s="30"/>
      <c r="P25" s="27"/>
      <c r="Q25" s="27"/>
      <c r="R25" s="27"/>
      <c r="S25" s="30"/>
      <c r="T25" s="27"/>
      <c r="U25" s="30"/>
      <c r="V25" s="27"/>
      <c r="W25" s="30"/>
      <c r="X25" s="27"/>
      <c r="Y25" s="30"/>
      <c r="Z25" s="27"/>
      <c r="AA25" s="30"/>
      <c r="AB25" s="27"/>
    </row>
    <row r="26" spans="1:30" s="209" customFormat="1" ht="20.25" customHeight="1">
      <c r="A26" s="217" t="s">
        <v>166</v>
      </c>
      <c r="B26" s="213"/>
      <c r="C26" s="213"/>
      <c r="D26" s="20"/>
      <c r="E26" s="20"/>
      <c r="F26" s="20"/>
      <c r="G26" s="20"/>
      <c r="H26" s="20"/>
      <c r="I26" s="20"/>
      <c r="J26" s="36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</row>
    <row r="27" spans="1:30" s="209" customFormat="1" ht="20.25" customHeight="1">
      <c r="A27" s="203" t="s">
        <v>110</v>
      </c>
      <c r="B27" s="213"/>
      <c r="C27" s="213"/>
      <c r="D27" s="58">
        <v>0</v>
      </c>
      <c r="E27" s="18"/>
      <c r="F27" s="58">
        <v>0</v>
      </c>
      <c r="G27" s="25"/>
      <c r="H27" s="58">
        <v>0</v>
      </c>
      <c r="I27" s="18"/>
      <c r="J27" s="58">
        <v>0</v>
      </c>
      <c r="K27" s="26"/>
      <c r="L27" s="51">
        <f>'SI (9ด) P.8'!F40</f>
        <v>22083574</v>
      </c>
      <c r="M27" s="18"/>
      <c r="N27" s="58">
        <v>0</v>
      </c>
      <c r="O27" s="26"/>
      <c r="P27" s="58">
        <v>0</v>
      </c>
      <c r="Q27" s="25"/>
      <c r="R27" s="58">
        <v>0</v>
      </c>
      <c r="S27" s="18"/>
      <c r="T27" s="58">
        <v>0</v>
      </c>
      <c r="U27" s="18"/>
      <c r="V27" s="58">
        <f>SUM(N27:T27)</f>
        <v>0</v>
      </c>
      <c r="W27" s="26"/>
      <c r="X27" s="26">
        <f>SUM(D27:L27,V27)</f>
        <v>22083574</v>
      </c>
      <c r="Y27" s="26"/>
      <c r="Z27" s="51">
        <v>3015</v>
      </c>
      <c r="AA27" s="26"/>
      <c r="AB27" s="51">
        <f>+X27+Z27</f>
        <v>22086589</v>
      </c>
    </row>
    <row r="28" spans="1:30" s="209" customFormat="1" ht="20.25" customHeight="1">
      <c r="A28" s="203" t="s">
        <v>116</v>
      </c>
      <c r="B28" s="204"/>
      <c r="C28" s="204"/>
      <c r="D28" s="59">
        <v>0</v>
      </c>
      <c r="E28" s="17"/>
      <c r="F28" s="59">
        <v>0</v>
      </c>
      <c r="G28" s="25"/>
      <c r="H28" s="59">
        <v>0</v>
      </c>
      <c r="I28" s="17"/>
      <c r="J28" s="59">
        <v>0</v>
      </c>
      <c r="K28" s="19"/>
      <c r="L28" s="59">
        <v>0</v>
      </c>
      <c r="M28" s="17"/>
      <c r="N28" s="59">
        <v>0</v>
      </c>
      <c r="O28" s="19"/>
      <c r="P28" s="59">
        <v>0</v>
      </c>
      <c r="Q28" s="25"/>
      <c r="R28" s="39">
        <f>'SCI (9ด) P.9'!E17</f>
        <v>140570</v>
      </c>
      <c r="S28" s="17"/>
      <c r="T28" s="59">
        <v>0</v>
      </c>
      <c r="U28" s="17"/>
      <c r="V28" s="39">
        <f>SUM(N28:T28)</f>
        <v>140570</v>
      </c>
      <c r="W28" s="19"/>
      <c r="X28" s="19">
        <f>SUM(D28:L28,V28)</f>
        <v>140570</v>
      </c>
      <c r="Y28" s="19"/>
      <c r="Z28" s="59">
        <v>0</v>
      </c>
      <c r="AA28" s="19"/>
      <c r="AB28" s="39">
        <f>+X28+Z28</f>
        <v>140570</v>
      </c>
    </row>
    <row r="29" spans="1:30" s="209" customFormat="1" ht="20.25" customHeight="1">
      <c r="A29" s="217" t="s">
        <v>167</v>
      </c>
      <c r="B29" s="213"/>
      <c r="C29" s="213"/>
      <c r="D29" s="60">
        <f>SUM(D27:D28)</f>
        <v>0</v>
      </c>
      <c r="E29" s="21"/>
      <c r="F29" s="60">
        <f>SUM(F27:F28)</f>
        <v>0</v>
      </c>
      <c r="G29" s="28"/>
      <c r="H29" s="60">
        <f>SUM(H27:H28)</f>
        <v>0</v>
      </c>
      <c r="I29" s="22"/>
      <c r="J29" s="60">
        <f>SUM(J27:J28)</f>
        <v>0</v>
      </c>
      <c r="K29" s="21"/>
      <c r="L29" s="32">
        <f>SUM(L27:L28)</f>
        <v>22083574</v>
      </c>
      <c r="M29" s="21"/>
      <c r="N29" s="60">
        <f>SUM(N27:N28)</f>
        <v>0</v>
      </c>
      <c r="O29" s="19"/>
      <c r="P29" s="60">
        <f>SUM(P27:P28)</f>
        <v>0</v>
      </c>
      <c r="Q29" s="25"/>
      <c r="R29" s="32">
        <f>SUM(R27:R28)</f>
        <v>140570</v>
      </c>
      <c r="S29" s="17"/>
      <c r="T29" s="60">
        <f>SUM(T27:T28)</f>
        <v>0</v>
      </c>
      <c r="U29" s="17"/>
      <c r="V29" s="32">
        <f>SUM(V27:V28)</f>
        <v>140570</v>
      </c>
      <c r="W29" s="21"/>
      <c r="X29" s="32">
        <f>SUM(X27:X28)</f>
        <v>22224144</v>
      </c>
      <c r="Y29" s="21"/>
      <c r="Z29" s="32">
        <f>SUM(Z27:Z28)</f>
        <v>3015</v>
      </c>
      <c r="AA29" s="21"/>
      <c r="AB29" s="32">
        <f>SUM(AB27:AB28)</f>
        <v>22227159</v>
      </c>
    </row>
    <row r="30" spans="1:30" s="209" customFormat="1" ht="20.25" customHeight="1" thickBot="1">
      <c r="A30" s="217" t="s">
        <v>228</v>
      </c>
      <c r="B30" s="213"/>
      <c r="C30" s="213"/>
      <c r="D30" s="23">
        <f>D14+D24+D29</f>
        <v>2974210</v>
      </c>
      <c r="E30" s="22"/>
      <c r="F30" s="23">
        <f>F14+F24+F29</f>
        <v>22551567</v>
      </c>
      <c r="G30" s="22"/>
      <c r="H30" s="23">
        <f>H14+H24+H29</f>
        <v>-669657</v>
      </c>
      <c r="I30" s="22"/>
      <c r="J30" s="23">
        <f>J14+J24+J29</f>
        <v>500000</v>
      </c>
      <c r="K30" s="22"/>
      <c r="L30" s="23">
        <f>L14+L24+L29</f>
        <v>57751772</v>
      </c>
      <c r="M30" s="22"/>
      <c r="N30" s="23">
        <f>N14+N24+N29</f>
        <v>50944</v>
      </c>
      <c r="O30" s="22"/>
      <c r="P30" s="23">
        <f>P14+P24+P29</f>
        <v>161187</v>
      </c>
      <c r="Q30" s="22"/>
      <c r="R30" s="23">
        <f>R14+R24+R29</f>
        <v>95886</v>
      </c>
      <c r="S30" s="22"/>
      <c r="T30" s="23">
        <f>T14+T24+T29</f>
        <v>-10341</v>
      </c>
      <c r="U30" s="22"/>
      <c r="V30" s="23">
        <f>V14+V24+V29</f>
        <v>297676</v>
      </c>
      <c r="W30" s="22"/>
      <c r="X30" s="23">
        <f>X14+X24+X29</f>
        <v>83405568</v>
      </c>
      <c r="Y30" s="22"/>
      <c r="Z30" s="23">
        <f>Z14+Z24+Z29</f>
        <v>80540</v>
      </c>
      <c r="AA30" s="22"/>
      <c r="AB30" s="23">
        <f>AB14+AB24+AB29</f>
        <v>83486108</v>
      </c>
      <c r="AC30" s="24"/>
      <c r="AD30" s="24"/>
    </row>
    <row r="31" spans="1:30" s="209" customFormat="1" ht="20.25" customHeight="1" thickTop="1">
      <c r="A31" s="217"/>
      <c r="B31" s="213"/>
      <c r="C31" s="21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40"/>
      <c r="AC31" s="24"/>
      <c r="AD31" s="24"/>
    </row>
    <row r="32" spans="1:30" ht="20.25" customHeight="1"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</row>
    <row r="33" spans="4:28" ht="20.25" customHeight="1"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</row>
    <row r="34" spans="4:28" ht="20.25" customHeight="1"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</row>
    <row r="35" spans="4:28" ht="20.25" customHeight="1">
      <c r="D35" s="226"/>
      <c r="E35" s="226"/>
      <c r="F35" s="226"/>
      <c r="G35" s="226"/>
      <c r="H35" s="226"/>
      <c r="I35" s="226"/>
      <c r="J35" s="226"/>
      <c r="K35" s="226"/>
      <c r="L35" s="26"/>
      <c r="M35" s="226"/>
      <c r="N35" s="227"/>
      <c r="O35" s="227"/>
      <c r="P35" s="227"/>
      <c r="Q35" s="227"/>
      <c r="R35" s="227"/>
      <c r="S35" s="227"/>
      <c r="T35" s="228"/>
      <c r="U35" s="227"/>
      <c r="V35" s="227"/>
      <c r="W35" s="226"/>
      <c r="X35" s="227"/>
      <c r="Y35" s="227"/>
      <c r="Z35" s="227"/>
      <c r="AA35" s="227"/>
      <c r="AB35" s="227"/>
    </row>
    <row r="36" spans="4:28" ht="20.25" customHeight="1"/>
    <row r="37" spans="4:28" ht="20.25" customHeight="1"/>
    <row r="53" spans="6:10">
      <c r="F53" s="230"/>
      <c r="J53" s="231"/>
    </row>
  </sheetData>
  <mergeCells count="8">
    <mergeCell ref="J8:L8"/>
    <mergeCell ref="A1:AB1"/>
    <mergeCell ref="A2:AB2"/>
    <mergeCell ref="A3:AB3"/>
    <mergeCell ref="A4:AB4"/>
    <mergeCell ref="A5:AB5"/>
    <mergeCell ref="A6:AB6"/>
    <mergeCell ref="N8:V8"/>
  </mergeCells>
  <pageMargins left="0.6" right="0.6" top="0.48" bottom="0.5" header="0.5" footer="0.5"/>
  <pageSetup paperSize="9" scale="73" firstPageNumber="10" fitToHeight="0" orientation="landscape" useFirstPageNumber="1" r:id="rId1"/>
  <headerFooter>
    <oddFooter>&amp;L&amp;14หมายเหตุประกอบงบการเงินเป็นส่วนหนึ่งของงบการเงินระหว่างกาลนี้&amp;13
&amp;C&amp;14&amp;P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52"/>
  <sheetViews>
    <sheetView topLeftCell="B18" zoomScaleNormal="100" zoomScaleSheetLayoutView="85" workbookViewId="0">
      <selection activeCell="L68" sqref="L68"/>
    </sheetView>
  </sheetViews>
  <sheetFormatPr defaultColWidth="10.625" defaultRowHeight="19.8"/>
  <cols>
    <col min="1" max="1" width="41" style="200" customWidth="1"/>
    <col min="2" max="2" width="7.625" style="201" customWidth="1"/>
    <col min="3" max="3" width="1" style="201" customWidth="1"/>
    <col min="4" max="4" width="11.375" style="229" customWidth="1"/>
    <col min="5" max="5" width="1" style="229" customWidth="1"/>
    <col min="6" max="6" width="11.375" style="229" customWidth="1"/>
    <col min="7" max="7" width="1" style="229" customWidth="1"/>
    <col min="8" max="8" width="11.375" style="229" customWidth="1"/>
    <col min="9" max="9" width="1" style="229" customWidth="1"/>
    <col min="10" max="10" width="11.375" style="229" customWidth="1"/>
    <col min="11" max="11" width="1" style="229" customWidth="1"/>
    <col min="12" max="12" width="11.375" style="6" customWidth="1"/>
    <col min="13" max="13" width="1" style="229" customWidth="1"/>
    <col min="14" max="14" width="11.375" style="230" customWidth="1"/>
    <col min="15" max="15" width="1" style="230" customWidth="1"/>
    <col min="16" max="16" width="11.375" style="230" customWidth="1"/>
    <col min="17" max="17" width="1" style="230" customWidth="1"/>
    <col min="18" max="18" width="11.375" style="230" customWidth="1"/>
    <col min="19" max="19" width="1" style="230" customWidth="1"/>
    <col min="20" max="20" width="11.375" style="230" customWidth="1"/>
    <col min="21" max="21" width="1" style="230" customWidth="1"/>
    <col min="22" max="22" width="11.375" style="230" customWidth="1"/>
    <col min="23" max="23" width="1" style="229" customWidth="1"/>
    <col min="24" max="24" width="11.375" style="230" customWidth="1"/>
    <col min="25" max="25" width="1" style="230" customWidth="1"/>
    <col min="26" max="26" width="11.375" style="230" customWidth="1"/>
    <col min="27" max="27" width="1" style="230" customWidth="1"/>
    <col min="28" max="28" width="11.375" style="230" customWidth="1"/>
    <col min="29" max="29" width="14.75" style="200" customWidth="1"/>
    <col min="30" max="16384" width="10.625" style="200"/>
  </cols>
  <sheetData>
    <row r="1" spans="1:36" s="198" customFormat="1" ht="23.1" customHeight="1">
      <c r="A1" s="300" t="s">
        <v>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197"/>
      <c r="AD1" s="197"/>
      <c r="AE1" s="197"/>
      <c r="AF1" s="197"/>
      <c r="AG1" s="197"/>
      <c r="AH1" s="197"/>
      <c r="AI1" s="197"/>
      <c r="AJ1" s="197"/>
    </row>
    <row r="2" spans="1:36" s="198" customFormat="1" ht="23.4">
      <c r="A2" s="300" t="s">
        <v>124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197"/>
      <c r="AD2" s="197"/>
      <c r="AE2" s="197"/>
      <c r="AF2" s="197"/>
      <c r="AG2" s="197"/>
      <c r="AH2" s="197"/>
      <c r="AI2" s="197"/>
      <c r="AJ2" s="197"/>
    </row>
    <row r="3" spans="1:36" s="198" customFormat="1" ht="23.4">
      <c r="A3" s="300" t="s">
        <v>125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197"/>
      <c r="AD3" s="197"/>
      <c r="AE3" s="197"/>
      <c r="AF3" s="197"/>
      <c r="AG3" s="197"/>
      <c r="AH3" s="197"/>
      <c r="AI3" s="197"/>
      <c r="AJ3" s="197"/>
    </row>
    <row r="4" spans="1:36" s="198" customFormat="1" ht="23.4">
      <c r="A4" s="300" t="s">
        <v>227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197"/>
      <c r="AD4" s="197"/>
      <c r="AE4" s="197"/>
      <c r="AF4" s="197"/>
      <c r="AG4" s="197"/>
      <c r="AH4" s="197"/>
      <c r="AI4" s="197"/>
      <c r="AJ4" s="197"/>
    </row>
    <row r="5" spans="1:36" s="199" customFormat="1" ht="23.4">
      <c r="A5" s="300" t="s">
        <v>10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197"/>
      <c r="AD5" s="197"/>
      <c r="AE5" s="197"/>
      <c r="AF5" s="197"/>
      <c r="AG5" s="197"/>
      <c r="AH5" s="197"/>
      <c r="AI5" s="197"/>
      <c r="AJ5" s="197"/>
    </row>
    <row r="6" spans="1:36" ht="18" customHeight="1">
      <c r="A6" s="301" t="s">
        <v>2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</row>
    <row r="7" spans="1:36" ht="4.5" customHeight="1"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</row>
    <row r="8" spans="1:36" s="209" customFormat="1" ht="20.25" customHeight="1">
      <c r="A8" s="203"/>
      <c r="B8" s="204"/>
      <c r="C8" s="204"/>
      <c r="D8" s="205"/>
      <c r="E8" s="205"/>
      <c r="F8" s="206"/>
      <c r="G8" s="206"/>
      <c r="H8" s="207" t="s">
        <v>76</v>
      </c>
      <c r="I8" s="208"/>
      <c r="J8" s="299" t="s">
        <v>78</v>
      </c>
      <c r="K8" s="299"/>
      <c r="L8" s="299"/>
      <c r="M8" s="208"/>
      <c r="N8" s="299" t="s">
        <v>82</v>
      </c>
      <c r="O8" s="299"/>
      <c r="P8" s="299"/>
      <c r="Q8" s="299"/>
      <c r="R8" s="299"/>
      <c r="S8" s="299"/>
      <c r="T8" s="299"/>
      <c r="U8" s="299"/>
      <c r="V8" s="299"/>
      <c r="W8" s="205"/>
      <c r="X8" s="205"/>
      <c r="Y8" s="205"/>
      <c r="Z8" s="208"/>
      <c r="AA8" s="205"/>
      <c r="AB8" s="205"/>
    </row>
    <row r="9" spans="1:36" s="209" customFormat="1" ht="20.25" customHeight="1">
      <c r="A9" s="203"/>
      <c r="B9" s="204"/>
      <c r="C9" s="204"/>
      <c r="D9" s="205"/>
      <c r="E9" s="205"/>
      <c r="F9" s="206"/>
      <c r="G9" s="206"/>
      <c r="H9" s="206" t="s">
        <v>126</v>
      </c>
      <c r="I9" s="208"/>
      <c r="J9" s="206"/>
      <c r="K9" s="206"/>
      <c r="L9" s="206"/>
      <c r="M9" s="208"/>
      <c r="N9" s="206" t="s">
        <v>127</v>
      </c>
      <c r="O9" s="208"/>
      <c r="P9" s="206"/>
      <c r="Q9" s="206"/>
      <c r="R9" s="210"/>
      <c r="S9" s="206"/>
      <c r="T9" s="210"/>
      <c r="U9" s="206"/>
      <c r="V9" s="206"/>
      <c r="W9" s="205"/>
      <c r="X9" s="205"/>
      <c r="Y9" s="205"/>
      <c r="Z9" s="206" t="s">
        <v>128</v>
      </c>
      <c r="AA9" s="205"/>
      <c r="AB9" s="205"/>
    </row>
    <row r="10" spans="1:36" s="209" customFormat="1" ht="20.25" customHeight="1">
      <c r="A10" s="204"/>
      <c r="B10" s="204"/>
      <c r="C10" s="204"/>
      <c r="D10" s="206"/>
      <c r="E10" s="206"/>
      <c r="F10" s="206"/>
      <c r="G10" s="206"/>
      <c r="H10" s="206" t="s">
        <v>129</v>
      </c>
      <c r="I10" s="206"/>
      <c r="J10" s="206"/>
      <c r="K10" s="206"/>
      <c r="L10" s="206"/>
      <c r="M10" s="206"/>
      <c r="N10" s="206" t="s">
        <v>130</v>
      </c>
      <c r="O10" s="206"/>
      <c r="P10" s="206" t="s">
        <v>131</v>
      </c>
      <c r="Q10" s="206"/>
      <c r="R10" s="211"/>
      <c r="S10" s="206"/>
      <c r="T10" s="212" t="s">
        <v>132</v>
      </c>
      <c r="U10" s="206"/>
      <c r="V10" s="206" t="s">
        <v>133</v>
      </c>
      <c r="W10" s="206"/>
      <c r="X10" s="206" t="s">
        <v>134</v>
      </c>
      <c r="Y10" s="206"/>
      <c r="Z10" s="213" t="s">
        <v>135</v>
      </c>
      <c r="AA10" s="206"/>
      <c r="AB10" s="206"/>
    </row>
    <row r="11" spans="1:36" s="209" customFormat="1" ht="20.25" customHeight="1">
      <c r="A11" s="204"/>
      <c r="B11" s="204"/>
      <c r="C11" s="204"/>
      <c r="D11" s="206" t="s">
        <v>136</v>
      </c>
      <c r="E11" s="206"/>
      <c r="F11" s="206" t="s">
        <v>137</v>
      </c>
      <c r="G11" s="206"/>
      <c r="H11" s="206" t="s">
        <v>138</v>
      </c>
      <c r="I11" s="206"/>
      <c r="J11" s="206" t="s">
        <v>139</v>
      </c>
      <c r="K11" s="206"/>
      <c r="L11" s="206" t="s">
        <v>140</v>
      </c>
      <c r="M11" s="206"/>
      <c r="N11" s="214" t="s">
        <v>141</v>
      </c>
      <c r="O11" s="206"/>
      <c r="P11" s="206" t="s">
        <v>142</v>
      </c>
      <c r="Q11" s="206"/>
      <c r="R11" s="211" t="s">
        <v>143</v>
      </c>
      <c r="S11" s="206"/>
      <c r="T11" s="206" t="s">
        <v>129</v>
      </c>
      <c r="U11" s="206"/>
      <c r="V11" s="206" t="s">
        <v>144</v>
      </c>
      <c r="W11" s="206"/>
      <c r="X11" s="206" t="s">
        <v>145</v>
      </c>
      <c r="Y11" s="206"/>
      <c r="Z11" s="206" t="s">
        <v>146</v>
      </c>
      <c r="AA11" s="206"/>
      <c r="AB11" s="206" t="s">
        <v>134</v>
      </c>
    </row>
    <row r="12" spans="1:36" s="209" customFormat="1" ht="20.25" customHeight="1">
      <c r="A12" s="204"/>
      <c r="B12" s="215" t="s">
        <v>3</v>
      </c>
      <c r="C12" s="215"/>
      <c r="D12" s="207" t="s">
        <v>147</v>
      </c>
      <c r="E12" s="206"/>
      <c r="F12" s="207" t="s">
        <v>148</v>
      </c>
      <c r="G12" s="206"/>
      <c r="H12" s="207" t="s">
        <v>149</v>
      </c>
      <c r="I12" s="206"/>
      <c r="J12" s="207" t="s">
        <v>150</v>
      </c>
      <c r="K12" s="206"/>
      <c r="L12" s="207" t="s">
        <v>151</v>
      </c>
      <c r="M12" s="206"/>
      <c r="N12" s="216" t="s">
        <v>152</v>
      </c>
      <c r="O12" s="206"/>
      <c r="P12" s="207" t="s">
        <v>153</v>
      </c>
      <c r="Q12" s="206"/>
      <c r="R12" s="207" t="s">
        <v>154</v>
      </c>
      <c r="S12" s="206"/>
      <c r="T12" s="207" t="s">
        <v>155</v>
      </c>
      <c r="U12" s="206"/>
      <c r="V12" s="207" t="s">
        <v>145</v>
      </c>
      <c r="W12" s="206"/>
      <c r="X12" s="207" t="s">
        <v>156</v>
      </c>
      <c r="Y12" s="206"/>
      <c r="Z12" s="207" t="s">
        <v>157</v>
      </c>
      <c r="AA12" s="206"/>
      <c r="AB12" s="207" t="s">
        <v>145</v>
      </c>
    </row>
    <row r="13" spans="1:36" ht="20.100000000000001" customHeight="1">
      <c r="A13" s="217"/>
      <c r="B13" s="213"/>
      <c r="C13" s="213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</row>
    <row r="14" spans="1:36" s="209" customFormat="1" ht="20.25" customHeight="1">
      <c r="A14" s="217" t="s">
        <v>169</v>
      </c>
      <c r="B14" s="213"/>
      <c r="C14" s="213"/>
      <c r="D14" s="90">
        <v>2974210</v>
      </c>
      <c r="E14" s="91"/>
      <c r="F14" s="90">
        <v>22551567</v>
      </c>
      <c r="G14" s="92"/>
      <c r="H14" s="90">
        <v>-669657</v>
      </c>
      <c r="I14" s="92"/>
      <c r="J14" s="90">
        <v>500000</v>
      </c>
      <c r="K14" s="91"/>
      <c r="L14" s="90">
        <v>65014940</v>
      </c>
      <c r="M14" s="91"/>
      <c r="N14" s="90">
        <v>50944</v>
      </c>
      <c r="O14" s="91"/>
      <c r="P14" s="90">
        <v>161187</v>
      </c>
      <c r="Q14" s="91"/>
      <c r="R14" s="90">
        <v>21406</v>
      </c>
      <c r="S14" s="91"/>
      <c r="T14" s="90">
        <v>-27476</v>
      </c>
      <c r="U14" s="93"/>
      <c r="V14" s="90">
        <f>SUM(N14:T14)</f>
        <v>206061</v>
      </c>
      <c r="W14" s="94"/>
      <c r="X14" s="90">
        <f>SUM(D14:L14,V14)</f>
        <v>90577121</v>
      </c>
      <c r="Y14" s="94"/>
      <c r="Z14" s="90">
        <v>101089</v>
      </c>
      <c r="AA14" s="94"/>
      <c r="AB14" s="90">
        <f>+X14+Z14</f>
        <v>90678210</v>
      </c>
    </row>
    <row r="15" spans="1:36" s="209" customFormat="1" ht="24" customHeight="1">
      <c r="A15" s="217" t="s">
        <v>159</v>
      </c>
      <c r="B15" s="213"/>
      <c r="C15" s="213"/>
      <c r="D15" s="95"/>
      <c r="E15" s="95"/>
      <c r="F15" s="95"/>
      <c r="G15" s="95"/>
      <c r="H15" s="96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6"/>
      <c r="Y15" s="95"/>
      <c r="Z15" s="95"/>
      <c r="AA15" s="95"/>
      <c r="AB15" s="97"/>
    </row>
    <row r="16" spans="1:36" s="209" customFormat="1" ht="20.25" customHeight="1">
      <c r="A16" s="219" t="s">
        <v>160</v>
      </c>
      <c r="B16" s="213"/>
      <c r="C16" s="213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6"/>
      <c r="Y16" s="95"/>
      <c r="Z16" s="95"/>
      <c r="AA16" s="95"/>
      <c r="AB16" s="95"/>
    </row>
    <row r="17" spans="1:30" s="209" customFormat="1" ht="20.25" customHeight="1">
      <c r="A17" s="220" t="s">
        <v>161</v>
      </c>
      <c r="B17" s="204" t="s">
        <v>210</v>
      </c>
      <c r="C17" s="204"/>
      <c r="D17" s="98">
        <v>0</v>
      </c>
      <c r="E17" s="95"/>
      <c r="F17" s="98">
        <v>0</v>
      </c>
      <c r="G17" s="95"/>
      <c r="H17" s="98">
        <v>0</v>
      </c>
      <c r="I17" s="93"/>
      <c r="J17" s="98">
        <v>0</v>
      </c>
      <c r="K17" s="95"/>
      <c r="L17" s="99">
        <v>-28193090</v>
      </c>
      <c r="M17" s="94"/>
      <c r="N17" s="98">
        <v>0</v>
      </c>
      <c r="O17" s="95"/>
      <c r="P17" s="98">
        <v>0</v>
      </c>
      <c r="Q17" s="97"/>
      <c r="R17" s="98">
        <v>0</v>
      </c>
      <c r="S17" s="95"/>
      <c r="T17" s="98">
        <v>0</v>
      </c>
      <c r="U17" s="95"/>
      <c r="V17" s="98">
        <v>0</v>
      </c>
      <c r="W17" s="97"/>
      <c r="X17" s="99">
        <f>SUM(D17:L17,V17)</f>
        <v>-28193090</v>
      </c>
      <c r="Y17" s="97"/>
      <c r="Z17" s="99">
        <v>-417</v>
      </c>
      <c r="AA17" s="97"/>
      <c r="AB17" s="99">
        <f>+X17+Z17</f>
        <v>-28193507</v>
      </c>
      <c r="AC17" s="65"/>
    </row>
    <row r="18" spans="1:30" s="209" customFormat="1" ht="19.5" customHeight="1">
      <c r="A18" s="219" t="s">
        <v>162</v>
      </c>
      <c r="B18" s="204"/>
      <c r="C18" s="204"/>
      <c r="D18" s="61">
        <f>SUM(D17:D17)</f>
        <v>0</v>
      </c>
      <c r="E18" s="94"/>
      <c r="F18" s="61">
        <f>SUM(F17:F17)</f>
        <v>0</v>
      </c>
      <c r="G18" s="94"/>
      <c r="H18" s="61">
        <f>SUM(H17:H17)</f>
        <v>0</v>
      </c>
      <c r="I18" s="94"/>
      <c r="J18" s="61">
        <f>SUM(J17:J17)</f>
        <v>0</v>
      </c>
      <c r="K18" s="90"/>
      <c r="L18" s="61">
        <f>SUM(L17:L17)</f>
        <v>-28193090</v>
      </c>
      <c r="M18" s="97"/>
      <c r="N18" s="61">
        <f>SUM(N17:N17)</f>
        <v>0</v>
      </c>
      <c r="O18" s="97"/>
      <c r="P18" s="61">
        <f>SUM(P17:P17)</f>
        <v>0</v>
      </c>
      <c r="Q18" s="90"/>
      <c r="R18" s="61">
        <f>SUM(R17:R17)</f>
        <v>0</v>
      </c>
      <c r="S18" s="90"/>
      <c r="T18" s="61">
        <f>SUM(T17:T17)</f>
        <v>0</v>
      </c>
      <c r="U18" s="90"/>
      <c r="V18" s="61">
        <f>SUM(V17:V17)</f>
        <v>0</v>
      </c>
      <c r="W18" s="90"/>
      <c r="X18" s="61">
        <f>SUM(X17:X17)</f>
        <v>-28193090</v>
      </c>
      <c r="Y18" s="90"/>
      <c r="Z18" s="61">
        <f>SUM(Z17:Z17)</f>
        <v>-417</v>
      </c>
      <c r="AA18" s="90"/>
      <c r="AB18" s="61">
        <f>SUM(AB17:AB17)</f>
        <v>-28193507</v>
      </c>
    </row>
    <row r="19" spans="1:30" s="224" customFormat="1" ht="9.6" customHeight="1">
      <c r="A19" s="222"/>
      <c r="B19" s="223"/>
      <c r="C19" s="223"/>
      <c r="D19" s="90"/>
      <c r="E19" s="94"/>
      <c r="F19" s="90"/>
      <c r="G19" s="90"/>
      <c r="H19" s="90"/>
      <c r="I19" s="90"/>
      <c r="J19" s="94"/>
      <c r="K19" s="94"/>
      <c r="L19" s="90"/>
      <c r="M19" s="94"/>
      <c r="N19" s="90"/>
      <c r="O19" s="94"/>
      <c r="P19" s="90"/>
      <c r="Q19" s="90"/>
      <c r="R19" s="90"/>
      <c r="S19" s="94"/>
      <c r="T19" s="90"/>
      <c r="U19" s="94"/>
      <c r="V19" s="100"/>
      <c r="W19" s="90"/>
      <c r="X19" s="100"/>
      <c r="Y19" s="90"/>
      <c r="Z19" s="100"/>
      <c r="AA19" s="90"/>
      <c r="AB19" s="100"/>
    </row>
    <row r="20" spans="1:30" s="209" customFormat="1" ht="18" customHeight="1">
      <c r="A20" s="219" t="s">
        <v>163</v>
      </c>
      <c r="B20" s="204"/>
      <c r="C20" s="204"/>
      <c r="D20" s="94"/>
      <c r="E20" s="94"/>
      <c r="F20" s="94"/>
      <c r="G20" s="94"/>
      <c r="H20" s="94"/>
      <c r="I20" s="94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</row>
    <row r="21" spans="1:30" s="209" customFormat="1" ht="18" customHeight="1">
      <c r="A21" s="220" t="s">
        <v>163</v>
      </c>
      <c r="B21" s="204"/>
      <c r="C21" s="204"/>
      <c r="D21" s="98">
        <v>0</v>
      </c>
      <c r="E21" s="95"/>
      <c r="F21" s="98">
        <v>0</v>
      </c>
      <c r="G21" s="95"/>
      <c r="H21" s="98">
        <v>0</v>
      </c>
      <c r="I21" s="101"/>
      <c r="J21" s="98">
        <v>0</v>
      </c>
      <c r="K21" s="95"/>
      <c r="L21" s="98">
        <v>0</v>
      </c>
      <c r="M21" s="90"/>
      <c r="N21" s="98">
        <v>0</v>
      </c>
      <c r="O21" s="90"/>
      <c r="P21" s="98">
        <v>0</v>
      </c>
      <c r="Q21" s="93"/>
      <c r="R21" s="98">
        <v>0</v>
      </c>
      <c r="S21" s="93"/>
      <c r="T21" s="98">
        <v>0</v>
      </c>
      <c r="U21" s="90"/>
      <c r="V21" s="98">
        <v>0</v>
      </c>
      <c r="W21" s="90"/>
      <c r="X21" s="98">
        <v>0</v>
      </c>
      <c r="Y21" s="90"/>
      <c r="Z21" s="99">
        <v>-984</v>
      </c>
      <c r="AA21" s="90"/>
      <c r="AB21" s="99">
        <f>SUM(X21:AA21)</f>
        <v>-984</v>
      </c>
    </row>
    <row r="22" spans="1:30" s="224" customFormat="1" ht="18" customHeight="1">
      <c r="A22" s="219" t="s">
        <v>164</v>
      </c>
      <c r="B22" s="232"/>
      <c r="C22" s="232"/>
      <c r="D22" s="102">
        <f>SUM(D21:D21)</f>
        <v>0</v>
      </c>
      <c r="E22" s="90"/>
      <c r="F22" s="102">
        <f>SUM(F21:F21)</f>
        <v>0</v>
      </c>
      <c r="G22" s="90"/>
      <c r="H22" s="102">
        <f>SUM(H21:H21)</f>
        <v>0</v>
      </c>
      <c r="I22" s="90"/>
      <c r="J22" s="102">
        <f>SUM(J21:J21)</f>
        <v>0</v>
      </c>
      <c r="K22" s="90"/>
      <c r="L22" s="102">
        <f>SUM(L21:L21)</f>
        <v>0</v>
      </c>
      <c r="M22" s="90"/>
      <c r="N22" s="103">
        <f>SUM(N21:N21)</f>
        <v>0</v>
      </c>
      <c r="O22" s="90"/>
      <c r="P22" s="103">
        <f>SUM(P21:P21)</f>
        <v>0</v>
      </c>
      <c r="Q22" s="94"/>
      <c r="R22" s="102">
        <f>SUM(R21:R21)</f>
        <v>0</v>
      </c>
      <c r="S22" s="94"/>
      <c r="T22" s="102">
        <f>SUM(T21:T21)</f>
        <v>0</v>
      </c>
      <c r="U22" s="90"/>
      <c r="V22" s="102">
        <f>SUM(V21:V21)</f>
        <v>0</v>
      </c>
      <c r="W22" s="90"/>
      <c r="X22" s="102">
        <f>SUM(X21:X21)</f>
        <v>0</v>
      </c>
      <c r="Y22" s="90"/>
      <c r="Z22" s="103">
        <f>SUM(Z21:Z21)</f>
        <v>-984</v>
      </c>
      <c r="AA22" s="90"/>
      <c r="AB22" s="103">
        <f>SUM(AB21:AB21)</f>
        <v>-984</v>
      </c>
    </row>
    <row r="23" spans="1:30" s="224" customFormat="1" ht="18" customHeight="1">
      <c r="A23" s="217" t="s">
        <v>165</v>
      </c>
      <c r="B23" s="223"/>
      <c r="C23" s="223"/>
      <c r="D23" s="99">
        <f>D18+D22</f>
        <v>0</v>
      </c>
      <c r="E23" s="94"/>
      <c r="F23" s="99">
        <f>F18+F22</f>
        <v>0</v>
      </c>
      <c r="G23" s="90"/>
      <c r="H23" s="99">
        <f>H18+H22</f>
        <v>0</v>
      </c>
      <c r="I23" s="90"/>
      <c r="J23" s="99">
        <f>J18+J22</f>
        <v>0</v>
      </c>
      <c r="K23" s="94"/>
      <c r="L23" s="99">
        <f>L18+L22</f>
        <v>-28193090</v>
      </c>
      <c r="M23" s="94"/>
      <c r="N23" s="99">
        <f>N18+N22</f>
        <v>0</v>
      </c>
      <c r="O23" s="94"/>
      <c r="P23" s="99">
        <f>P18+P22</f>
        <v>0</v>
      </c>
      <c r="Q23" s="90"/>
      <c r="R23" s="102">
        <f>R18+R22</f>
        <v>0</v>
      </c>
      <c r="S23" s="90"/>
      <c r="T23" s="102">
        <f>T18+T22</f>
        <v>0</v>
      </c>
      <c r="U23" s="94"/>
      <c r="V23" s="99">
        <f>V18+V22</f>
        <v>0</v>
      </c>
      <c r="W23" s="94"/>
      <c r="X23" s="99">
        <f>X18+X22</f>
        <v>-28193090</v>
      </c>
      <c r="Y23" s="94"/>
      <c r="Z23" s="99">
        <f>Z18+Z22</f>
        <v>-1401</v>
      </c>
      <c r="AA23" s="94"/>
      <c r="AB23" s="99">
        <f>AB18+AB22</f>
        <v>-28194491</v>
      </c>
    </row>
    <row r="24" spans="1:30" s="224" customFormat="1" ht="9.6" customHeight="1">
      <c r="A24" s="222"/>
      <c r="B24" s="223"/>
      <c r="C24" s="223"/>
      <c r="D24" s="90"/>
      <c r="E24" s="94"/>
      <c r="F24" s="90"/>
      <c r="G24" s="90"/>
      <c r="H24" s="90"/>
      <c r="I24" s="90"/>
      <c r="J24" s="94"/>
      <c r="K24" s="94"/>
      <c r="L24" s="90"/>
      <c r="M24" s="94"/>
      <c r="N24" s="90"/>
      <c r="O24" s="94"/>
      <c r="P24" s="90"/>
      <c r="Q24" s="90"/>
      <c r="R24" s="90"/>
      <c r="S24" s="94"/>
      <c r="T24" s="90"/>
      <c r="U24" s="94"/>
      <c r="V24" s="90"/>
      <c r="W24" s="90"/>
      <c r="X24" s="90"/>
      <c r="Y24" s="90"/>
      <c r="Z24" s="90"/>
      <c r="AA24" s="90"/>
      <c r="AB24" s="90"/>
    </row>
    <row r="25" spans="1:30" s="209" customFormat="1" ht="20.25" customHeight="1">
      <c r="A25" s="217" t="s">
        <v>166</v>
      </c>
      <c r="B25" s="213"/>
      <c r="C25" s="213"/>
      <c r="D25" s="90"/>
      <c r="E25" s="90"/>
      <c r="F25" s="90"/>
      <c r="G25" s="90"/>
      <c r="H25" s="90"/>
      <c r="I25" s="90"/>
      <c r="J25" s="97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</row>
    <row r="26" spans="1:30" s="209" customFormat="1" ht="20.25" customHeight="1">
      <c r="A26" s="203" t="s">
        <v>110</v>
      </c>
      <c r="B26" s="204"/>
      <c r="C26" s="204"/>
      <c r="D26" s="97">
        <v>0</v>
      </c>
      <c r="E26" s="96"/>
      <c r="F26" s="97">
        <v>0</v>
      </c>
      <c r="G26" s="94"/>
      <c r="H26" s="97">
        <v>0</v>
      </c>
      <c r="I26" s="96"/>
      <c r="J26" s="97">
        <v>0</v>
      </c>
      <c r="K26" s="94"/>
      <c r="L26" s="90">
        <f>'SI (9ด) P.8'!D40</f>
        <v>25816446</v>
      </c>
      <c r="M26" s="96"/>
      <c r="N26" s="97">
        <v>0</v>
      </c>
      <c r="O26" s="94"/>
      <c r="P26" s="97">
        <v>0</v>
      </c>
      <c r="Q26" s="94"/>
      <c r="R26" s="97">
        <v>0</v>
      </c>
      <c r="S26" s="96"/>
      <c r="T26" s="97">
        <v>0</v>
      </c>
      <c r="U26" s="96"/>
      <c r="V26" s="97">
        <f>SUM(N26:T26)</f>
        <v>0</v>
      </c>
      <c r="W26" s="94"/>
      <c r="X26" s="90">
        <f>SUM(D26:L26,V26)</f>
        <v>25816446</v>
      </c>
      <c r="Y26" s="94"/>
      <c r="Z26" s="90">
        <v>1520</v>
      </c>
      <c r="AA26" s="94"/>
      <c r="AB26" s="90">
        <f>+X26+Z26</f>
        <v>25817966</v>
      </c>
    </row>
    <row r="27" spans="1:30" s="209" customFormat="1" ht="20.25" customHeight="1">
      <c r="A27" s="203" t="s">
        <v>246</v>
      </c>
      <c r="B27" s="204"/>
      <c r="C27" s="204"/>
      <c r="D27" s="98">
        <v>0</v>
      </c>
      <c r="E27" s="95"/>
      <c r="F27" s="98">
        <v>0</v>
      </c>
      <c r="G27" s="94"/>
      <c r="H27" s="98">
        <v>0</v>
      </c>
      <c r="I27" s="95"/>
      <c r="J27" s="98">
        <v>0</v>
      </c>
      <c r="K27" s="93"/>
      <c r="L27" s="98">
        <v>0</v>
      </c>
      <c r="M27" s="95"/>
      <c r="N27" s="98">
        <v>0</v>
      </c>
      <c r="O27" s="93"/>
      <c r="P27" s="98">
        <v>0</v>
      </c>
      <c r="Q27" s="94"/>
      <c r="R27" s="99">
        <f>'SCI (9ด) P.9'!C17</f>
        <v>-23208</v>
      </c>
      <c r="S27" s="95"/>
      <c r="T27" s="98">
        <v>0</v>
      </c>
      <c r="U27" s="95"/>
      <c r="V27" s="97">
        <f>SUM(N27:T27)</f>
        <v>-23208</v>
      </c>
      <c r="W27" s="93"/>
      <c r="X27" s="99">
        <f>SUM(D27:L27,V27)</f>
        <v>-23208</v>
      </c>
      <c r="Y27" s="94"/>
      <c r="Z27" s="97">
        <v>0</v>
      </c>
      <c r="AA27" s="94"/>
      <c r="AB27" s="99">
        <f>+X27+Z27</f>
        <v>-23208</v>
      </c>
    </row>
    <row r="28" spans="1:30" s="209" customFormat="1" ht="20.25" customHeight="1">
      <c r="A28" s="217" t="s">
        <v>247</v>
      </c>
      <c r="B28" s="213"/>
      <c r="C28" s="213"/>
      <c r="D28" s="61">
        <f>SUM(D26:D27)</f>
        <v>0</v>
      </c>
      <c r="E28" s="94"/>
      <c r="F28" s="98">
        <f>SUM(F26:F27)</f>
        <v>0</v>
      </c>
      <c r="G28" s="90"/>
      <c r="H28" s="98">
        <f>SUM(H26:H27)</f>
        <v>0</v>
      </c>
      <c r="I28" s="90"/>
      <c r="J28" s="98">
        <f>SUM(J26:J27)</f>
        <v>0</v>
      </c>
      <c r="K28" s="94"/>
      <c r="L28" s="61">
        <f>SUM(L26:L27)</f>
        <v>25816446</v>
      </c>
      <c r="M28" s="94"/>
      <c r="N28" s="98">
        <f>SUM(N26:N27)</f>
        <v>0</v>
      </c>
      <c r="O28" s="93"/>
      <c r="P28" s="98">
        <f>SUM(P26:P27)</f>
        <v>0</v>
      </c>
      <c r="Q28" s="94"/>
      <c r="R28" s="61">
        <f>SUM(R26:R27)</f>
        <v>-23208</v>
      </c>
      <c r="S28" s="95"/>
      <c r="T28" s="98">
        <f>SUM(T26:T27)</f>
        <v>0</v>
      </c>
      <c r="U28" s="94"/>
      <c r="V28" s="61">
        <f>SUM(V26:V27)</f>
        <v>-23208</v>
      </c>
      <c r="W28" s="90"/>
      <c r="X28" s="61">
        <f>SUM(X26:X27)</f>
        <v>25793238</v>
      </c>
      <c r="Y28" s="94"/>
      <c r="Z28" s="61">
        <f>SUM(Z26:Z27)</f>
        <v>1520</v>
      </c>
      <c r="AA28" s="94"/>
      <c r="AB28" s="61">
        <f>SUM(AB26:AB27)</f>
        <v>25794758</v>
      </c>
    </row>
    <row r="29" spans="1:30" s="209" customFormat="1" ht="20.25" customHeight="1" thickBot="1">
      <c r="A29" s="217" t="s">
        <v>229</v>
      </c>
      <c r="B29" s="213"/>
      <c r="C29" s="213"/>
      <c r="D29" s="104">
        <f>D14+D23+D28</f>
        <v>2974210</v>
      </c>
      <c r="E29" s="90"/>
      <c r="F29" s="104">
        <f>F14+F23+F28</f>
        <v>22551567</v>
      </c>
      <c r="G29" s="90"/>
      <c r="H29" s="104">
        <f>H14+H23+H28</f>
        <v>-669657</v>
      </c>
      <c r="I29" s="90"/>
      <c r="J29" s="104">
        <f>J14+J23+J28</f>
        <v>500000</v>
      </c>
      <c r="K29" s="90"/>
      <c r="L29" s="104">
        <f>L14+L23+L28</f>
        <v>62638296</v>
      </c>
      <c r="M29" s="90"/>
      <c r="N29" s="104">
        <f>N14+N23+N28</f>
        <v>50944</v>
      </c>
      <c r="O29" s="90"/>
      <c r="P29" s="104">
        <f>P14+P23+P28</f>
        <v>161187</v>
      </c>
      <c r="Q29" s="90"/>
      <c r="R29" s="104">
        <f>R14+R23+R28</f>
        <v>-1802</v>
      </c>
      <c r="S29" s="90"/>
      <c r="T29" s="104">
        <f>T14+T23+T28</f>
        <v>-27476</v>
      </c>
      <c r="U29" s="90"/>
      <c r="V29" s="104">
        <f>V14+V23+V28</f>
        <v>182853</v>
      </c>
      <c r="W29" s="101"/>
      <c r="X29" s="104">
        <f>X14+X23+X28</f>
        <v>88177269</v>
      </c>
      <c r="Y29" s="90"/>
      <c r="Z29" s="104">
        <f>Z14+Z23+Z28</f>
        <v>101208</v>
      </c>
      <c r="AA29" s="90"/>
      <c r="AB29" s="104">
        <f>AB14+AB23+AB28</f>
        <v>88278477</v>
      </c>
      <c r="AC29" s="24"/>
      <c r="AD29" s="24"/>
    </row>
    <row r="30" spans="1:30" s="209" customFormat="1" ht="20.25" customHeight="1" thickTop="1">
      <c r="A30" s="217"/>
      <c r="B30" s="213"/>
      <c r="C30" s="213"/>
      <c r="D30" s="71"/>
      <c r="E30" s="71"/>
      <c r="F30" s="71"/>
      <c r="G30" s="71"/>
      <c r="H30" s="71"/>
      <c r="I30" s="71"/>
      <c r="J30" s="71"/>
      <c r="K30" s="71"/>
      <c r="L30" s="71">
        <f>'SFP(P.3-5)'!D104-L29</f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>
        <f>+'SFP(P.3-5)'!D105-V29</f>
        <v>0</v>
      </c>
      <c r="W30" s="71"/>
      <c r="X30" s="71">
        <f>'SFP(P.3-5)'!D106-X29</f>
        <v>0</v>
      </c>
      <c r="Y30" s="71"/>
      <c r="Z30" s="71">
        <f>+'SFP(P.3-5)'!D107-Z29</f>
        <v>0</v>
      </c>
      <c r="AA30" s="71"/>
      <c r="AB30" s="71">
        <f>AB29-'SFP(P.3-5)'!D108</f>
        <v>0</v>
      </c>
      <c r="AC30" s="24"/>
      <c r="AD30" s="24"/>
    </row>
    <row r="31" spans="1:30" ht="20.25" customHeight="1">
      <c r="D31" s="226"/>
      <c r="E31" s="226"/>
      <c r="F31" s="226"/>
      <c r="G31" s="226"/>
      <c r="H31" s="226"/>
      <c r="I31" s="226"/>
      <c r="J31" s="226"/>
      <c r="K31" s="226"/>
      <c r="L31" s="26"/>
      <c r="M31" s="226"/>
      <c r="N31" s="227"/>
      <c r="O31" s="227"/>
      <c r="P31" s="227"/>
      <c r="Q31" s="227"/>
      <c r="R31" s="227"/>
      <c r="S31" s="227"/>
      <c r="T31" s="228"/>
      <c r="U31" s="227"/>
      <c r="V31" s="227"/>
      <c r="W31" s="226"/>
      <c r="X31" s="227"/>
      <c r="Y31" s="227"/>
      <c r="Z31" s="227"/>
      <c r="AA31" s="227"/>
      <c r="AB31" s="227"/>
    </row>
    <row r="32" spans="1:30" ht="20.25" customHeight="1">
      <c r="R32" s="227"/>
      <c r="T32" s="228"/>
    </row>
    <row r="33" spans="18:18">
      <c r="R33" s="227"/>
    </row>
    <row r="34" spans="18:18" ht="20.25" customHeight="1"/>
    <row r="35" spans="18:18" ht="20.25" customHeight="1"/>
    <row r="36" spans="18:18" ht="20.25" customHeight="1"/>
    <row r="37" spans="18:18" ht="20.25" customHeight="1"/>
    <row r="52" spans="6:10">
      <c r="F52" s="230"/>
      <c r="J52" s="231"/>
    </row>
  </sheetData>
  <mergeCells count="8">
    <mergeCell ref="A1:AB1"/>
    <mergeCell ref="A6:AB6"/>
    <mergeCell ref="J8:L8"/>
    <mergeCell ref="N8:V8"/>
    <mergeCell ref="A2:AB2"/>
    <mergeCell ref="A3:AB3"/>
    <mergeCell ref="A4:AB4"/>
    <mergeCell ref="A5:AB5"/>
  </mergeCells>
  <pageMargins left="0.6" right="0.6" top="0.48" bottom="0.5" header="0.5" footer="0.5"/>
  <pageSetup paperSize="9" scale="73" firstPageNumber="11" fitToHeight="0" orientation="landscape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colBreaks count="1" manualBreakCount="1">
    <brk id="28" max="41" man="1"/>
  </colBreaks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73"/>
  <sheetViews>
    <sheetView topLeftCell="A10" zoomScale="80" zoomScaleNormal="80" zoomScaleSheetLayoutView="80" workbookViewId="0">
      <selection activeCell="L68" sqref="L68"/>
    </sheetView>
  </sheetViews>
  <sheetFormatPr defaultColWidth="10.625" defaultRowHeight="24" customHeight="1"/>
  <cols>
    <col min="1" max="1" width="43.25" style="237" customWidth="1"/>
    <col min="2" max="2" width="15.75" style="238" customWidth="1"/>
    <col min="3" max="3" width="1.375" style="238" customWidth="1"/>
    <col min="4" max="4" width="13.25" style="252" customWidth="1"/>
    <col min="5" max="5" width="1.375" style="252" customWidth="1"/>
    <col min="6" max="6" width="13.25" style="252" customWidth="1"/>
    <col min="7" max="7" width="1.375" style="252" customWidth="1"/>
    <col min="8" max="8" width="13.25" style="252" customWidth="1"/>
    <col min="9" max="9" width="1.375" style="252" customWidth="1"/>
    <col min="10" max="10" width="13.25" style="253" customWidth="1"/>
    <col min="11" max="11" width="1.375" style="253" customWidth="1"/>
    <col min="12" max="12" width="13.25" style="253" customWidth="1"/>
    <col min="13" max="13" width="1.375" style="253" customWidth="1"/>
    <col min="14" max="14" width="13.375" style="253" customWidth="1"/>
    <col min="15" max="15" width="1.375" style="253" customWidth="1"/>
    <col min="16" max="16" width="13.375" style="253" customWidth="1"/>
    <col min="17" max="17" width="1.375" style="253" customWidth="1"/>
    <col min="18" max="18" width="17.375" style="253" customWidth="1"/>
    <col min="19" max="19" width="1.375" style="253" customWidth="1"/>
    <col min="20" max="20" width="13.75" style="253" customWidth="1"/>
    <col min="21" max="21" width="1.375" style="253" customWidth="1"/>
    <col min="22" max="22" width="13.25" style="253" customWidth="1"/>
    <col min="23" max="23" width="1" style="237" customWidth="1"/>
    <col min="24" max="16384" width="10.625" style="237"/>
  </cols>
  <sheetData>
    <row r="1" spans="1:40" s="234" customFormat="1" ht="24" customHeight="1">
      <c r="A1" s="303" t="s">
        <v>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</row>
    <row r="2" spans="1:40" s="234" customFormat="1" ht="24" customHeight="1">
      <c r="A2" s="303" t="s">
        <v>168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</row>
    <row r="3" spans="1:40" s="234" customFormat="1" ht="24" customHeight="1">
      <c r="A3" s="303" t="s">
        <v>5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</row>
    <row r="4" spans="1:40" s="234" customFormat="1" ht="24" customHeight="1">
      <c r="A4" s="303" t="s">
        <v>227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235"/>
      <c r="X4" s="235"/>
      <c r="Y4" s="235"/>
      <c r="Z4" s="235"/>
      <c r="AA4" s="235"/>
      <c r="AB4" s="235"/>
      <c r="AC4" s="235"/>
      <c r="AD4" s="235"/>
      <c r="AE4" s="233"/>
      <c r="AF4" s="233"/>
      <c r="AG4" s="233"/>
      <c r="AH4" s="233"/>
      <c r="AI4" s="233"/>
      <c r="AJ4" s="233"/>
      <c r="AK4" s="233"/>
      <c r="AL4" s="233"/>
      <c r="AM4" s="233"/>
      <c r="AN4" s="233"/>
    </row>
    <row r="5" spans="1:40" s="236" customFormat="1" ht="24" customHeight="1">
      <c r="A5" s="303" t="s">
        <v>10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</row>
    <row r="6" spans="1:40" ht="24" customHeight="1">
      <c r="A6" s="305" t="s">
        <v>2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</row>
    <row r="7" spans="1:40" ht="9" customHeight="1"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</row>
    <row r="8" spans="1:40" s="239" customFormat="1" ht="21.6" customHeight="1">
      <c r="B8" s="240"/>
      <c r="C8" s="240"/>
      <c r="D8" s="241"/>
      <c r="E8" s="241"/>
      <c r="F8" s="241"/>
      <c r="G8" s="241"/>
      <c r="H8" s="302" t="s">
        <v>78</v>
      </c>
      <c r="I8" s="302"/>
      <c r="J8" s="302"/>
      <c r="K8" s="241"/>
      <c r="L8" s="302" t="s">
        <v>82</v>
      </c>
      <c r="M8" s="302"/>
      <c r="N8" s="302"/>
      <c r="O8" s="302"/>
      <c r="P8" s="302"/>
      <c r="Q8" s="302"/>
      <c r="R8" s="302"/>
      <c r="S8" s="302"/>
      <c r="T8" s="302"/>
      <c r="U8" s="241"/>
      <c r="V8" s="241"/>
    </row>
    <row r="9" spans="1:40" s="239" customFormat="1" ht="21.6" customHeight="1">
      <c r="B9" s="240"/>
      <c r="C9" s="240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 t="s">
        <v>171</v>
      </c>
      <c r="S9" s="241"/>
      <c r="T9" s="241"/>
      <c r="U9" s="241"/>
      <c r="V9" s="241"/>
    </row>
    <row r="10" spans="1:40" s="239" customFormat="1" ht="21.6" customHeight="1">
      <c r="B10" s="240"/>
      <c r="C10" s="240"/>
      <c r="D10" s="241"/>
      <c r="E10" s="241"/>
      <c r="F10" s="241"/>
      <c r="G10" s="241"/>
      <c r="H10" s="241"/>
      <c r="I10" s="241"/>
      <c r="J10" s="243"/>
      <c r="K10" s="241"/>
      <c r="L10" s="241" t="s">
        <v>127</v>
      </c>
      <c r="M10" s="241"/>
      <c r="N10" s="241" t="s">
        <v>131</v>
      </c>
      <c r="O10" s="241"/>
      <c r="P10" s="241" t="s">
        <v>132</v>
      </c>
      <c r="Q10" s="241"/>
      <c r="R10" s="241" t="s">
        <v>172</v>
      </c>
      <c r="S10" s="241"/>
      <c r="T10" s="241" t="s">
        <v>133</v>
      </c>
      <c r="U10" s="241"/>
      <c r="V10" s="241"/>
    </row>
    <row r="11" spans="1:40" s="239" customFormat="1" ht="21.6" customHeight="1">
      <c r="B11" s="240"/>
      <c r="C11" s="240"/>
      <c r="D11" s="241" t="s">
        <v>136</v>
      </c>
      <c r="E11" s="241"/>
      <c r="F11" s="241" t="s">
        <v>137</v>
      </c>
      <c r="G11" s="241"/>
      <c r="H11" s="241" t="s">
        <v>139</v>
      </c>
      <c r="I11" s="241"/>
      <c r="J11" s="241" t="s">
        <v>140</v>
      </c>
      <c r="K11" s="241"/>
      <c r="L11" s="241" t="s">
        <v>130</v>
      </c>
      <c r="M11" s="241"/>
      <c r="N11" s="241" t="s">
        <v>142</v>
      </c>
      <c r="O11" s="241"/>
      <c r="P11" s="241" t="s">
        <v>129</v>
      </c>
      <c r="Q11" s="241"/>
      <c r="R11" s="241" t="s">
        <v>149</v>
      </c>
      <c r="S11" s="241"/>
      <c r="T11" s="241" t="s">
        <v>144</v>
      </c>
      <c r="U11" s="241"/>
      <c r="V11" s="241" t="s">
        <v>134</v>
      </c>
    </row>
    <row r="12" spans="1:40" s="239" customFormat="1" ht="21.6" customHeight="1">
      <c r="B12" s="281"/>
      <c r="C12" s="281"/>
      <c r="D12" s="242" t="s">
        <v>147</v>
      </c>
      <c r="E12" s="241"/>
      <c r="F12" s="242" t="s">
        <v>148</v>
      </c>
      <c r="G12" s="241"/>
      <c r="H12" s="242" t="s">
        <v>150</v>
      </c>
      <c r="I12" s="241"/>
      <c r="J12" s="242" t="s">
        <v>151</v>
      </c>
      <c r="K12" s="241"/>
      <c r="L12" s="242" t="s">
        <v>173</v>
      </c>
      <c r="M12" s="241"/>
      <c r="N12" s="242" t="s">
        <v>153</v>
      </c>
      <c r="O12" s="241"/>
      <c r="P12" s="242" t="s">
        <v>155</v>
      </c>
      <c r="Q12" s="241"/>
      <c r="R12" s="242" t="s">
        <v>174</v>
      </c>
      <c r="S12" s="241"/>
      <c r="T12" s="242" t="s">
        <v>145</v>
      </c>
      <c r="U12" s="241"/>
      <c r="V12" s="242" t="s">
        <v>145</v>
      </c>
    </row>
    <row r="13" spans="1:40" s="239" customFormat="1" ht="21.6" customHeight="1">
      <c r="A13" s="244"/>
      <c r="B13" s="281"/>
      <c r="C13" s="28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</row>
    <row r="14" spans="1:40" s="239" customFormat="1" ht="21.6" customHeight="1">
      <c r="A14" s="244" t="s">
        <v>158</v>
      </c>
      <c r="D14" s="131">
        <v>2974210</v>
      </c>
      <c r="E14" s="131"/>
      <c r="F14" s="131">
        <v>22551567</v>
      </c>
      <c r="G14" s="131"/>
      <c r="H14" s="131">
        <v>500000</v>
      </c>
      <c r="I14" s="132"/>
      <c r="J14" s="131">
        <v>60175499</v>
      </c>
      <c r="K14" s="133"/>
      <c r="L14" s="131">
        <v>50944</v>
      </c>
      <c r="M14" s="132"/>
      <c r="N14" s="131">
        <v>161187</v>
      </c>
      <c r="O14" s="131"/>
      <c r="P14" s="131">
        <v>11668</v>
      </c>
      <c r="Q14" s="131"/>
      <c r="R14" s="131">
        <v>-66693</v>
      </c>
      <c r="S14" s="132"/>
      <c r="T14" s="131">
        <f>SUM(L14:R14)</f>
        <v>157106</v>
      </c>
      <c r="U14" s="132"/>
      <c r="V14" s="131">
        <f>SUM(D14+F14+H14+J14+T14)</f>
        <v>86358382</v>
      </c>
    </row>
    <row r="15" spans="1:40" s="239" customFormat="1" ht="21.6" customHeight="1">
      <c r="A15" s="244" t="s">
        <v>159</v>
      </c>
      <c r="B15" s="282"/>
      <c r="C15" s="282"/>
      <c r="D15" s="131"/>
      <c r="E15" s="131"/>
      <c r="F15" s="131"/>
      <c r="G15" s="131"/>
      <c r="H15" s="131"/>
      <c r="I15" s="132"/>
      <c r="J15" s="131"/>
      <c r="K15" s="133"/>
      <c r="L15" s="131"/>
      <c r="M15" s="132"/>
      <c r="N15" s="132"/>
      <c r="O15" s="132"/>
      <c r="P15" s="132"/>
      <c r="Q15" s="132"/>
      <c r="R15" s="132"/>
      <c r="S15" s="132"/>
      <c r="T15" s="132"/>
      <c r="U15" s="132"/>
      <c r="V15" s="131"/>
    </row>
    <row r="16" spans="1:40" s="239" customFormat="1" ht="21.6" customHeight="1">
      <c r="A16" s="239" t="s">
        <v>161</v>
      </c>
      <c r="B16" s="245"/>
      <c r="C16" s="240"/>
      <c r="D16" s="131">
        <v>0</v>
      </c>
      <c r="E16" s="131"/>
      <c r="F16" s="131">
        <v>0</v>
      </c>
      <c r="G16" s="131"/>
      <c r="H16" s="131">
        <v>0</v>
      </c>
      <c r="I16" s="131"/>
      <c r="J16" s="131">
        <v>-24507301</v>
      </c>
      <c r="K16" s="133"/>
      <c r="L16" s="134">
        <v>0</v>
      </c>
      <c r="M16" s="131"/>
      <c r="N16" s="131">
        <v>0</v>
      </c>
      <c r="O16" s="131"/>
      <c r="P16" s="131">
        <v>0</v>
      </c>
      <c r="Q16" s="131"/>
      <c r="R16" s="131">
        <v>0</v>
      </c>
      <c r="S16" s="131"/>
      <c r="T16" s="134">
        <v>0</v>
      </c>
      <c r="U16" s="131"/>
      <c r="V16" s="131">
        <f>SUM(D16+F16+H16+J16+T16)</f>
        <v>-24507301</v>
      </c>
    </row>
    <row r="17" spans="1:32" s="239" customFormat="1" ht="21.6" customHeight="1">
      <c r="A17" s="244" t="s">
        <v>165</v>
      </c>
      <c r="B17" s="282"/>
      <c r="C17" s="282"/>
      <c r="D17" s="135">
        <f>SUM(D16:D16)</f>
        <v>0</v>
      </c>
      <c r="E17" s="132"/>
      <c r="F17" s="135">
        <f>SUM(F16:F16)</f>
        <v>0</v>
      </c>
      <c r="G17" s="131"/>
      <c r="H17" s="135">
        <f>SUM(H16:H16)</f>
        <v>0</v>
      </c>
      <c r="I17" s="132"/>
      <c r="J17" s="135">
        <f>SUM(J16:J16)</f>
        <v>-24507301</v>
      </c>
      <c r="K17" s="133"/>
      <c r="L17" s="135">
        <f>SUM(L16:L16)</f>
        <v>0</v>
      </c>
      <c r="M17" s="132"/>
      <c r="N17" s="135">
        <f>SUM(N16:N16)</f>
        <v>0</v>
      </c>
      <c r="O17" s="131"/>
      <c r="P17" s="135">
        <f>SUM(P16:P16)</f>
        <v>0</v>
      </c>
      <c r="Q17" s="131"/>
      <c r="R17" s="135">
        <f>SUM(R16:R16)</f>
        <v>0</v>
      </c>
      <c r="S17" s="132"/>
      <c r="T17" s="134">
        <f>SUM(L17:R17)</f>
        <v>0</v>
      </c>
      <c r="U17" s="132"/>
      <c r="V17" s="135">
        <f>SUM(V16:V16)</f>
        <v>-24507301</v>
      </c>
    </row>
    <row r="18" spans="1:32" s="248" customFormat="1" ht="9.75" customHeight="1">
      <c r="A18" s="246"/>
      <c r="B18" s="247"/>
      <c r="C18" s="247"/>
      <c r="D18" s="113"/>
      <c r="E18" s="113"/>
      <c r="F18" s="113"/>
      <c r="G18" s="113"/>
      <c r="H18" s="113"/>
      <c r="I18" s="113"/>
      <c r="J18" s="114"/>
      <c r="K18" s="13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20"/>
    </row>
    <row r="19" spans="1:32" s="239" customFormat="1" ht="21.6" customHeight="1">
      <c r="A19" s="244" t="s">
        <v>175</v>
      </c>
      <c r="B19" s="282"/>
      <c r="C19" s="282"/>
      <c r="D19" s="136"/>
      <c r="E19" s="131"/>
      <c r="F19" s="136"/>
      <c r="G19" s="136"/>
      <c r="H19" s="136"/>
      <c r="I19" s="131"/>
      <c r="J19" s="136"/>
      <c r="K19" s="136"/>
      <c r="L19" s="136"/>
      <c r="M19" s="131"/>
      <c r="N19" s="136"/>
      <c r="O19" s="136"/>
      <c r="P19" s="136"/>
      <c r="Q19" s="136"/>
      <c r="R19" s="136"/>
      <c r="S19" s="131"/>
      <c r="T19" s="131"/>
      <c r="U19" s="131"/>
      <c r="V19" s="136"/>
    </row>
    <row r="20" spans="1:32" s="239" customFormat="1" ht="21.6" customHeight="1">
      <c r="A20" s="239" t="s">
        <v>110</v>
      </c>
      <c r="B20" s="240"/>
      <c r="C20" s="240"/>
      <c r="D20" s="136">
        <v>0</v>
      </c>
      <c r="E20" s="136"/>
      <c r="F20" s="136">
        <v>0</v>
      </c>
      <c r="G20" s="136"/>
      <c r="H20" s="136">
        <v>0</v>
      </c>
      <c r="I20" s="131"/>
      <c r="J20" s="131">
        <f>'SI (9ด) P.8'!J37</f>
        <v>22083574</v>
      </c>
      <c r="K20" s="131"/>
      <c r="L20" s="136">
        <v>0</v>
      </c>
      <c r="M20" s="131"/>
      <c r="N20" s="136">
        <v>0</v>
      </c>
      <c r="O20" s="136"/>
      <c r="P20" s="136">
        <v>0</v>
      </c>
      <c r="Q20" s="136"/>
      <c r="R20" s="136">
        <v>0</v>
      </c>
      <c r="S20" s="131"/>
      <c r="T20" s="136">
        <f>SUM(L20:R20)</f>
        <v>0</v>
      </c>
      <c r="U20" s="131"/>
      <c r="V20" s="136">
        <f>SUM(D20+F20+H20+J20+T20)</f>
        <v>22083574</v>
      </c>
    </row>
    <row r="21" spans="1:32" s="239" customFormat="1" ht="21.6" customHeight="1">
      <c r="A21" s="239" t="s">
        <v>116</v>
      </c>
      <c r="B21" s="240"/>
      <c r="C21" s="240"/>
      <c r="D21" s="136">
        <v>0</v>
      </c>
      <c r="E21" s="136"/>
      <c r="F21" s="136">
        <v>0</v>
      </c>
      <c r="G21" s="136"/>
      <c r="H21" s="136">
        <v>0</v>
      </c>
      <c r="I21" s="131"/>
      <c r="J21" s="136">
        <v>0</v>
      </c>
      <c r="K21" s="131"/>
      <c r="L21" s="136">
        <v>0</v>
      </c>
      <c r="M21" s="131"/>
      <c r="N21" s="136">
        <v>0</v>
      </c>
      <c r="O21" s="136"/>
      <c r="P21" s="136">
        <v>0</v>
      </c>
      <c r="Q21" s="136"/>
      <c r="R21" s="137">
        <v>140570</v>
      </c>
      <c r="S21" s="131"/>
      <c r="T21" s="136">
        <f>SUM(L21:R21)</f>
        <v>140570</v>
      </c>
      <c r="U21" s="131"/>
      <c r="V21" s="136">
        <f>SUM(D21+F21+H21+J21+T21)</f>
        <v>140570</v>
      </c>
    </row>
    <row r="22" spans="1:32" s="239" customFormat="1" ht="21.6" customHeight="1">
      <c r="A22" s="244" t="s">
        <v>176</v>
      </c>
      <c r="B22" s="282"/>
      <c r="C22" s="282"/>
      <c r="D22" s="138">
        <f>SUM(D20:D21)</f>
        <v>0</v>
      </c>
      <c r="E22" s="136"/>
      <c r="F22" s="138">
        <f>SUM(F20:F21)</f>
        <v>0</v>
      </c>
      <c r="G22" s="136"/>
      <c r="H22" s="138">
        <f>SUM(H20:H21)</f>
        <v>0</v>
      </c>
      <c r="I22" s="131"/>
      <c r="J22" s="138">
        <f>SUM(J20:J21)</f>
        <v>22083574</v>
      </c>
      <c r="K22" s="136"/>
      <c r="L22" s="138">
        <f>SUM(L20:L21)</f>
        <v>0</v>
      </c>
      <c r="M22" s="131"/>
      <c r="N22" s="138">
        <f>SUM(N20:N21)</f>
        <v>0</v>
      </c>
      <c r="O22" s="136"/>
      <c r="P22" s="138">
        <f>SUM(P20:P21)</f>
        <v>0</v>
      </c>
      <c r="Q22" s="136"/>
      <c r="R22" s="138">
        <f>SUM(R20:R21)</f>
        <v>140570</v>
      </c>
      <c r="S22" s="131"/>
      <c r="T22" s="138">
        <f>SUM(T20:T21)</f>
        <v>140570</v>
      </c>
      <c r="U22" s="131"/>
      <c r="V22" s="138">
        <f>SUM(V20:V21)</f>
        <v>22224144</v>
      </c>
    </row>
    <row r="23" spans="1:32" s="239" customFormat="1" ht="21.6" customHeight="1" thickBot="1">
      <c r="A23" s="244" t="s">
        <v>228</v>
      </c>
      <c r="B23" s="282"/>
      <c r="C23" s="282"/>
      <c r="D23" s="139">
        <f>D14+D17+D22</f>
        <v>2974210</v>
      </c>
      <c r="E23" s="131"/>
      <c r="F23" s="139">
        <f>F14+F17+F22</f>
        <v>22551567</v>
      </c>
      <c r="G23" s="131"/>
      <c r="H23" s="139">
        <f>H14+H17+H22</f>
        <v>500000</v>
      </c>
      <c r="I23" s="131"/>
      <c r="J23" s="139">
        <f>J14+J17+J22</f>
        <v>57751772</v>
      </c>
      <c r="K23" s="131"/>
      <c r="L23" s="139">
        <f>L14+L17+L22</f>
        <v>50944</v>
      </c>
      <c r="M23" s="131"/>
      <c r="N23" s="139">
        <f>N14+N17+N22</f>
        <v>161187</v>
      </c>
      <c r="O23" s="131"/>
      <c r="P23" s="139">
        <f>P14+P17+P22</f>
        <v>11668</v>
      </c>
      <c r="Q23" s="131"/>
      <c r="R23" s="139">
        <f>R14+R17+R22</f>
        <v>73877</v>
      </c>
      <c r="S23" s="131"/>
      <c r="T23" s="139">
        <f>T14+T17+T22</f>
        <v>297676</v>
      </c>
      <c r="U23" s="131"/>
      <c r="V23" s="139">
        <f>V14+V17+V22</f>
        <v>84075225</v>
      </c>
    </row>
    <row r="24" spans="1:32" ht="21.6" customHeight="1" thickTop="1">
      <c r="A24" s="249"/>
      <c r="B24" s="250"/>
      <c r="C24" s="250"/>
      <c r="D24" s="250"/>
      <c r="E24" s="250"/>
      <c r="F24" s="250"/>
      <c r="G24" s="250"/>
      <c r="H24" s="140"/>
      <c r="I24" s="250"/>
      <c r="J24" s="250"/>
      <c r="K24" s="250"/>
      <c r="L24" s="250"/>
      <c r="M24" s="250"/>
      <c r="N24" s="251"/>
      <c r="O24" s="251"/>
      <c r="P24" s="251"/>
      <c r="Q24" s="251"/>
      <c r="R24" s="251"/>
      <c r="S24" s="251"/>
      <c r="T24" s="251"/>
      <c r="U24" s="250"/>
      <c r="V24" s="141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</row>
    <row r="25" spans="1:32" ht="19.8">
      <c r="H25" s="140"/>
    </row>
    <row r="27" spans="1:32" ht="19.8"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</row>
    <row r="28" spans="1:32" ht="19.8"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</row>
    <row r="29" spans="1:32" ht="19.8"/>
    <row r="30" spans="1:32" ht="19.8">
      <c r="H30" s="140"/>
      <c r="J30" s="140"/>
    </row>
    <row r="31" spans="1:32" ht="19.8"/>
    <row r="36" spans="1:1" ht="24" customHeight="1">
      <c r="A36" s="249"/>
    </row>
    <row r="55" spans="6:10" ht="19.8">
      <c r="H55" s="253"/>
    </row>
    <row r="56" spans="6:10" ht="19.8">
      <c r="H56" s="253"/>
    </row>
    <row r="57" spans="6:10" ht="19.8"/>
    <row r="58" spans="6:10" ht="19.8">
      <c r="H58" s="253"/>
    </row>
    <row r="59" spans="6:10" ht="19.8">
      <c r="F59" s="253"/>
      <c r="J59" s="254"/>
    </row>
    <row r="60" spans="6:10" ht="19.8"/>
    <row r="62" spans="6:10" ht="19.8">
      <c r="H62" s="253"/>
    </row>
    <row r="63" spans="6:10" ht="19.8"/>
    <row r="67" spans="8:8" ht="19.8">
      <c r="H67" s="253"/>
    </row>
    <row r="68" spans="8:8" ht="19.8"/>
    <row r="70" spans="8:8" ht="19.8">
      <c r="H70" s="253"/>
    </row>
    <row r="71" spans="8:8" ht="19.8">
      <c r="H71" s="253"/>
    </row>
    <row r="72" spans="8:8" ht="19.8">
      <c r="H72" s="253"/>
    </row>
    <row r="73" spans="8:8" ht="19.8"/>
  </sheetData>
  <mergeCells count="9">
    <mergeCell ref="L8:T8"/>
    <mergeCell ref="H8:J8"/>
    <mergeCell ref="A1:V1"/>
    <mergeCell ref="A2:V2"/>
    <mergeCell ref="A3:V3"/>
    <mergeCell ref="A4:V4"/>
    <mergeCell ref="A5:V5"/>
    <mergeCell ref="A6:V6"/>
    <mergeCell ref="D7:V7"/>
  </mergeCells>
  <pageMargins left="0.6" right="0.6" top="0.48" bottom="0.5" header="0.5" footer="0.5"/>
  <pageSetup paperSize="9" scale="73" firstPageNumber="12" fitToHeight="0" orientation="landscape" useFirstPageNumber="1" r:id="rId1"/>
  <headerFooter>
    <oddFooter>&amp;L&amp;14หมายเหตุประกอบงบการเงินเป็นส่วนหนึ่งของงบการเงินระหว่างกาลนี้&amp;15
&amp;C&amp;14&amp;P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70"/>
  <sheetViews>
    <sheetView topLeftCell="A14" zoomScale="85" zoomScaleNormal="85" zoomScaleSheetLayoutView="80" workbookViewId="0">
      <selection activeCell="L68" sqref="L68"/>
    </sheetView>
  </sheetViews>
  <sheetFormatPr defaultColWidth="10.625" defaultRowHeight="19.8"/>
  <cols>
    <col min="1" max="1" width="46.75" style="200" customWidth="1"/>
    <col min="2" max="2" width="12.5" style="201" customWidth="1"/>
    <col min="3" max="3" width="1.375" style="201" customWidth="1"/>
    <col min="4" max="4" width="13.125" style="229" customWidth="1"/>
    <col min="5" max="5" width="1.375" style="229" customWidth="1"/>
    <col min="6" max="6" width="13.25" style="229" customWidth="1"/>
    <col min="7" max="7" width="1.375" style="229" customWidth="1"/>
    <col min="8" max="8" width="13.25" style="229" customWidth="1"/>
    <col min="9" max="9" width="1.375" style="229" customWidth="1"/>
    <col min="10" max="10" width="13.25" style="230" customWidth="1"/>
    <col min="11" max="11" width="1.375" style="230" customWidth="1"/>
    <col min="12" max="12" width="13.125" style="230" customWidth="1"/>
    <col min="13" max="13" width="1.375" style="230" customWidth="1"/>
    <col min="14" max="14" width="13.125" style="230" customWidth="1"/>
    <col min="15" max="15" width="1.375" style="230" customWidth="1"/>
    <col min="16" max="16" width="13.25" style="230" customWidth="1"/>
    <col min="17" max="17" width="1.375" style="230" customWidth="1"/>
    <col min="18" max="18" width="17.375" style="230" customWidth="1"/>
    <col min="19" max="19" width="1.375" style="230" customWidth="1"/>
    <col min="20" max="20" width="14.125" style="230" customWidth="1"/>
    <col min="21" max="21" width="1.375" style="230" customWidth="1"/>
    <col min="22" max="22" width="13.25" style="230" customWidth="1"/>
    <col min="23" max="23" width="1" style="200" customWidth="1"/>
    <col min="24" max="16384" width="10.625" style="200"/>
  </cols>
  <sheetData>
    <row r="1" spans="1:40" s="256" customFormat="1" ht="24" customHeight="1">
      <c r="A1" s="300" t="s">
        <v>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</row>
    <row r="2" spans="1:40" s="256" customFormat="1" ht="24" customHeight="1">
      <c r="A2" s="300" t="s">
        <v>170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</row>
    <row r="3" spans="1:40" s="256" customFormat="1" ht="24" customHeight="1">
      <c r="A3" s="300" t="s">
        <v>5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</row>
    <row r="4" spans="1:40" s="256" customFormat="1" ht="24" customHeight="1">
      <c r="A4" s="300" t="s">
        <v>227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255"/>
      <c r="X4" s="255"/>
      <c r="Y4" s="19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</row>
    <row r="5" spans="1:40" s="257" customFormat="1" ht="24" customHeight="1">
      <c r="A5" s="300" t="s">
        <v>10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</row>
    <row r="6" spans="1:40" ht="24" customHeight="1">
      <c r="A6" s="301" t="s">
        <v>2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</row>
    <row r="7" spans="1:40" ht="9" customHeight="1"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</row>
    <row r="8" spans="1:40" s="258" customFormat="1" ht="21.6" customHeight="1">
      <c r="B8" s="245"/>
      <c r="C8" s="245"/>
      <c r="D8" s="259"/>
      <c r="E8" s="259"/>
      <c r="F8" s="259"/>
      <c r="G8" s="259"/>
      <c r="H8" s="308" t="s">
        <v>78</v>
      </c>
      <c r="I8" s="308"/>
      <c r="J8" s="308"/>
      <c r="K8" s="259"/>
      <c r="L8" s="308" t="s">
        <v>82</v>
      </c>
      <c r="M8" s="308"/>
      <c r="N8" s="308"/>
      <c r="O8" s="308"/>
      <c r="P8" s="308"/>
      <c r="Q8" s="308"/>
      <c r="R8" s="308"/>
      <c r="S8" s="308"/>
      <c r="T8" s="308"/>
      <c r="U8" s="259"/>
      <c r="V8" s="259"/>
    </row>
    <row r="9" spans="1:40" s="258" customFormat="1" ht="21.6" customHeight="1">
      <c r="B9" s="245"/>
      <c r="C9" s="245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 t="s">
        <v>249</v>
      </c>
      <c r="S9" s="259"/>
      <c r="T9" s="259"/>
      <c r="U9" s="259"/>
      <c r="V9" s="259"/>
    </row>
    <row r="10" spans="1:40" s="258" customFormat="1" ht="21.6" customHeight="1">
      <c r="B10" s="245"/>
      <c r="C10" s="245"/>
      <c r="D10" s="259"/>
      <c r="E10" s="259"/>
      <c r="F10" s="259"/>
      <c r="G10" s="259"/>
      <c r="H10" s="259"/>
      <c r="I10" s="259"/>
      <c r="J10" s="261"/>
      <c r="K10" s="259"/>
      <c r="L10" s="259" t="s">
        <v>127</v>
      </c>
      <c r="M10" s="259"/>
      <c r="N10" s="259" t="s">
        <v>131</v>
      </c>
      <c r="O10" s="259"/>
      <c r="P10" s="259" t="s">
        <v>132</v>
      </c>
      <c r="Q10" s="259"/>
      <c r="R10" s="259" t="s">
        <v>172</v>
      </c>
      <c r="S10" s="259"/>
      <c r="T10" s="259" t="s">
        <v>133</v>
      </c>
      <c r="U10" s="259"/>
      <c r="V10" s="259"/>
    </row>
    <row r="11" spans="1:40" s="258" customFormat="1" ht="21.6" customHeight="1">
      <c r="B11" s="245"/>
      <c r="C11" s="245"/>
      <c r="D11" s="259" t="s">
        <v>136</v>
      </c>
      <c r="E11" s="259"/>
      <c r="F11" s="259" t="s">
        <v>137</v>
      </c>
      <c r="G11" s="259"/>
      <c r="H11" s="259" t="s">
        <v>139</v>
      </c>
      <c r="I11" s="259"/>
      <c r="J11" s="259" t="s">
        <v>140</v>
      </c>
      <c r="K11" s="259"/>
      <c r="L11" s="259" t="s">
        <v>130</v>
      </c>
      <c r="M11" s="259"/>
      <c r="N11" s="259" t="s">
        <v>142</v>
      </c>
      <c r="O11" s="259"/>
      <c r="P11" s="259" t="s">
        <v>129</v>
      </c>
      <c r="Q11" s="259"/>
      <c r="R11" s="259" t="s">
        <v>149</v>
      </c>
      <c r="S11" s="259"/>
      <c r="T11" s="259" t="s">
        <v>144</v>
      </c>
      <c r="U11" s="259"/>
      <c r="V11" s="259" t="s">
        <v>134</v>
      </c>
    </row>
    <row r="12" spans="1:40" s="258" customFormat="1" ht="21.6" customHeight="1">
      <c r="B12" s="262" t="s">
        <v>3</v>
      </c>
      <c r="C12" s="262"/>
      <c r="D12" s="260" t="s">
        <v>147</v>
      </c>
      <c r="E12" s="259"/>
      <c r="F12" s="260" t="s">
        <v>148</v>
      </c>
      <c r="G12" s="259"/>
      <c r="H12" s="260" t="s">
        <v>150</v>
      </c>
      <c r="I12" s="259"/>
      <c r="J12" s="260" t="s">
        <v>151</v>
      </c>
      <c r="K12" s="259"/>
      <c r="L12" s="260" t="s">
        <v>173</v>
      </c>
      <c r="M12" s="259"/>
      <c r="N12" s="260" t="s">
        <v>153</v>
      </c>
      <c r="O12" s="259"/>
      <c r="P12" s="260" t="s">
        <v>155</v>
      </c>
      <c r="Q12" s="259"/>
      <c r="R12" s="260" t="s">
        <v>174</v>
      </c>
      <c r="S12" s="259"/>
      <c r="T12" s="260" t="s">
        <v>145</v>
      </c>
      <c r="U12" s="259"/>
      <c r="V12" s="260" t="s">
        <v>145</v>
      </c>
    </row>
    <row r="13" spans="1:40" s="258" customFormat="1" ht="21.6" customHeight="1">
      <c r="A13" s="263"/>
      <c r="B13" s="262"/>
      <c r="C13" s="262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</row>
    <row r="14" spans="1:40" s="258" customFormat="1" ht="21.6" customHeight="1">
      <c r="A14" s="263" t="s">
        <v>169</v>
      </c>
      <c r="D14" s="108">
        <v>2974210</v>
      </c>
      <c r="E14" s="108"/>
      <c r="F14" s="108">
        <v>22551567</v>
      </c>
      <c r="G14" s="108"/>
      <c r="H14" s="108">
        <v>500000</v>
      </c>
      <c r="I14" s="109"/>
      <c r="J14" s="108">
        <v>65014940</v>
      </c>
      <c r="K14" s="119"/>
      <c r="L14" s="108">
        <v>50944</v>
      </c>
      <c r="M14" s="109"/>
      <c r="N14" s="108">
        <v>161187</v>
      </c>
      <c r="O14" s="108"/>
      <c r="P14" s="108">
        <v>12286</v>
      </c>
      <c r="Q14" s="108"/>
      <c r="R14" s="108">
        <v>-18356</v>
      </c>
      <c r="S14" s="109"/>
      <c r="T14" s="108">
        <f>SUM(L14:R14)</f>
        <v>206061</v>
      </c>
      <c r="U14" s="109"/>
      <c r="V14" s="108">
        <f>SUM(D14+F14+H14+J14+T14)</f>
        <v>91246778</v>
      </c>
    </row>
    <row r="15" spans="1:40" s="258" customFormat="1" ht="21.6" customHeight="1">
      <c r="A15" s="263" t="s">
        <v>159</v>
      </c>
      <c r="B15" s="264"/>
      <c r="C15" s="264"/>
      <c r="D15" s="110"/>
      <c r="E15" s="110"/>
      <c r="F15" s="110"/>
      <c r="G15" s="110"/>
      <c r="H15" s="108"/>
      <c r="I15" s="111"/>
      <c r="J15" s="110"/>
      <c r="K15" s="119"/>
      <c r="L15" s="110"/>
      <c r="M15" s="111"/>
      <c r="N15" s="111"/>
      <c r="O15" s="111"/>
      <c r="P15" s="111"/>
      <c r="Q15" s="111"/>
      <c r="R15" s="111"/>
      <c r="S15" s="111"/>
      <c r="T15" s="111"/>
      <c r="U15" s="111"/>
      <c r="V15" s="110"/>
    </row>
    <row r="16" spans="1:40" s="258" customFormat="1" ht="21.6" customHeight="1">
      <c r="A16" s="258" t="s">
        <v>161</v>
      </c>
      <c r="B16" s="240" t="s">
        <v>210</v>
      </c>
      <c r="C16" s="245"/>
      <c r="D16" s="110">
        <v>0</v>
      </c>
      <c r="E16" s="110"/>
      <c r="F16" s="110">
        <v>0</v>
      </c>
      <c r="G16" s="108"/>
      <c r="H16" s="110">
        <v>0</v>
      </c>
      <c r="I16" s="108"/>
      <c r="J16" s="116">
        <v>-28193090</v>
      </c>
      <c r="K16" s="119"/>
      <c r="L16" s="110">
        <v>0</v>
      </c>
      <c r="M16" s="110"/>
      <c r="N16" s="110">
        <v>0</v>
      </c>
      <c r="O16" s="110"/>
      <c r="P16" s="110">
        <v>0</v>
      </c>
      <c r="Q16" s="110"/>
      <c r="R16" s="110">
        <v>0</v>
      </c>
      <c r="S16" s="110"/>
      <c r="T16" s="108">
        <v>0</v>
      </c>
      <c r="U16" s="109"/>
      <c r="V16" s="108">
        <f>SUM(D16+F16+H16+J16+T16)</f>
        <v>-28193090</v>
      </c>
    </row>
    <row r="17" spans="1:32" s="258" customFormat="1" ht="21.6" customHeight="1">
      <c r="A17" s="263" t="s">
        <v>165</v>
      </c>
      <c r="B17" s="264"/>
      <c r="C17" s="264"/>
      <c r="D17" s="112">
        <f>SUM(D16:D16)</f>
        <v>0</v>
      </c>
      <c r="E17" s="111"/>
      <c r="F17" s="112">
        <f>SUM(F16:F16)</f>
        <v>0</v>
      </c>
      <c r="G17" s="108"/>
      <c r="H17" s="112">
        <f>SUM(H16:H16)</f>
        <v>0</v>
      </c>
      <c r="I17" s="111"/>
      <c r="J17" s="112">
        <f>SUM(J16:J16)</f>
        <v>-28193090</v>
      </c>
      <c r="K17" s="119"/>
      <c r="L17" s="112">
        <f>SUM(L16:L16)</f>
        <v>0</v>
      </c>
      <c r="M17" s="111"/>
      <c r="N17" s="112">
        <f>SUM(N16:N16)</f>
        <v>0</v>
      </c>
      <c r="O17" s="108"/>
      <c r="P17" s="112">
        <f>SUM(P16:P16)</f>
        <v>0</v>
      </c>
      <c r="Q17" s="108"/>
      <c r="R17" s="112">
        <f>SUM(R16:R16)</f>
        <v>0</v>
      </c>
      <c r="S17" s="111"/>
      <c r="T17" s="112">
        <f>SUM(L17:R17)</f>
        <v>0</v>
      </c>
      <c r="U17" s="111"/>
      <c r="V17" s="112">
        <f>SUM(V16:V16)</f>
        <v>-28193090</v>
      </c>
    </row>
    <row r="18" spans="1:32" s="248" customFormat="1" ht="9.75" customHeight="1">
      <c r="A18" s="246"/>
      <c r="B18" s="247"/>
      <c r="C18" s="247"/>
      <c r="D18" s="113"/>
      <c r="E18" s="113"/>
      <c r="F18" s="113"/>
      <c r="G18" s="113"/>
      <c r="H18" s="113"/>
      <c r="I18" s="113"/>
      <c r="J18" s="114"/>
      <c r="K18" s="119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20"/>
    </row>
    <row r="19" spans="1:32" s="258" customFormat="1" ht="21.6" customHeight="1">
      <c r="A19" s="263" t="s">
        <v>175</v>
      </c>
      <c r="B19" s="264"/>
      <c r="C19" s="264"/>
      <c r="D19" s="115"/>
      <c r="E19" s="110"/>
      <c r="F19" s="115"/>
      <c r="G19" s="115"/>
      <c r="H19" s="115"/>
      <c r="I19" s="110"/>
      <c r="J19" s="115"/>
      <c r="K19" s="115"/>
      <c r="L19" s="115"/>
      <c r="M19" s="110"/>
      <c r="N19" s="115"/>
      <c r="O19" s="115"/>
      <c r="P19" s="115"/>
      <c r="Q19" s="115"/>
      <c r="R19" s="115"/>
      <c r="S19" s="110"/>
      <c r="T19" s="110"/>
      <c r="U19" s="110"/>
      <c r="V19" s="115"/>
    </row>
    <row r="20" spans="1:32" s="258" customFormat="1" ht="21.6" customHeight="1">
      <c r="A20" s="258" t="s">
        <v>110</v>
      </c>
      <c r="B20" s="245"/>
      <c r="C20" s="245"/>
      <c r="D20" s="115">
        <v>0</v>
      </c>
      <c r="E20" s="115"/>
      <c r="F20" s="115">
        <v>0</v>
      </c>
      <c r="G20" s="116"/>
      <c r="H20" s="115">
        <v>0</v>
      </c>
      <c r="I20" s="108"/>
      <c r="J20" s="116">
        <f>'SI (9ด) P.8'!H40</f>
        <v>25816446</v>
      </c>
      <c r="K20" s="108"/>
      <c r="L20" s="116">
        <v>0</v>
      </c>
      <c r="M20" s="108"/>
      <c r="N20" s="116">
        <v>0</v>
      </c>
      <c r="O20" s="116"/>
      <c r="P20" s="116">
        <v>0</v>
      </c>
      <c r="Q20" s="116"/>
      <c r="R20" s="116">
        <f>'SCI (3ด) P.7'!G13</f>
        <v>0</v>
      </c>
      <c r="S20" s="108"/>
      <c r="T20" s="116">
        <f>SUM(L20:R20)</f>
        <v>0</v>
      </c>
      <c r="U20" s="108"/>
      <c r="V20" s="116">
        <f>SUM(D20+F20+H20+J20+T20)</f>
        <v>25816446</v>
      </c>
    </row>
    <row r="21" spans="1:32" s="258" customFormat="1" ht="21.6" customHeight="1">
      <c r="A21" s="258" t="s">
        <v>246</v>
      </c>
      <c r="B21" s="245"/>
      <c r="C21" s="245"/>
      <c r="D21" s="115">
        <v>0</v>
      </c>
      <c r="E21" s="115"/>
      <c r="F21" s="115">
        <v>0</v>
      </c>
      <c r="G21" s="116"/>
      <c r="H21" s="115">
        <v>0</v>
      </c>
      <c r="I21" s="108"/>
      <c r="J21" s="116">
        <v>0</v>
      </c>
      <c r="K21" s="108"/>
      <c r="L21" s="116">
        <v>0</v>
      </c>
      <c r="M21" s="108"/>
      <c r="N21" s="116">
        <v>0</v>
      </c>
      <c r="O21" s="116"/>
      <c r="P21" s="116">
        <v>0</v>
      </c>
      <c r="Q21" s="116"/>
      <c r="R21" s="116">
        <f>'SCI (9ด) P.9'!G14</f>
        <v>-23208</v>
      </c>
      <c r="S21" s="108"/>
      <c r="T21" s="116">
        <f>SUM(L21:R21)</f>
        <v>-23208</v>
      </c>
      <c r="U21" s="108"/>
      <c r="V21" s="116">
        <f>SUM(D21+F21+H21+J21+T21)</f>
        <v>-23208</v>
      </c>
    </row>
    <row r="22" spans="1:32" s="258" customFormat="1" ht="21.6" customHeight="1">
      <c r="A22" s="263" t="s">
        <v>247</v>
      </c>
      <c r="B22" s="264"/>
      <c r="C22" s="264"/>
      <c r="D22" s="117">
        <f>SUM(D20:D21)</f>
        <v>0</v>
      </c>
      <c r="E22" s="115"/>
      <c r="F22" s="117">
        <f>SUM(F20:F21)</f>
        <v>0</v>
      </c>
      <c r="G22" s="116"/>
      <c r="H22" s="117">
        <f>SUM(H20:H21)</f>
        <v>0</v>
      </c>
      <c r="I22" s="110"/>
      <c r="J22" s="117">
        <f>SUM(J20:J21)</f>
        <v>25816446</v>
      </c>
      <c r="K22" s="116"/>
      <c r="L22" s="117">
        <f>SUM(L20:L21)</f>
        <v>0</v>
      </c>
      <c r="M22" s="108"/>
      <c r="N22" s="117">
        <f>SUM(N20:N21)</f>
        <v>0</v>
      </c>
      <c r="O22" s="115"/>
      <c r="P22" s="117">
        <f>SUM(P20:P21)</f>
        <v>0</v>
      </c>
      <c r="Q22" s="115"/>
      <c r="R22" s="117">
        <f>SUM(R20:R21)</f>
        <v>-23208</v>
      </c>
      <c r="S22" s="108"/>
      <c r="T22" s="117">
        <f>SUM(T20:T21)</f>
        <v>-23208</v>
      </c>
      <c r="U22" s="110"/>
      <c r="V22" s="117">
        <f>SUM(V20:V21)</f>
        <v>25793238</v>
      </c>
    </row>
    <row r="23" spans="1:32" s="258" customFormat="1" ht="21.6" customHeight="1" thickBot="1">
      <c r="A23" s="263" t="s">
        <v>229</v>
      </c>
      <c r="B23" s="264"/>
      <c r="C23" s="264"/>
      <c r="D23" s="118">
        <f>D14+D17+D22</f>
        <v>2974210</v>
      </c>
      <c r="E23" s="108"/>
      <c r="F23" s="118">
        <f>F14+F17+F22</f>
        <v>22551567</v>
      </c>
      <c r="G23" s="108"/>
      <c r="H23" s="118">
        <f>H14+H17+H22</f>
        <v>500000</v>
      </c>
      <c r="I23" s="110"/>
      <c r="J23" s="118">
        <f>J14+J17+J22</f>
        <v>62638296</v>
      </c>
      <c r="K23" s="108"/>
      <c r="L23" s="118">
        <f>L14+L17+L22</f>
        <v>50944</v>
      </c>
      <c r="M23" s="110"/>
      <c r="N23" s="118">
        <f>N14+N17+N22</f>
        <v>161187</v>
      </c>
      <c r="O23" s="108"/>
      <c r="P23" s="118">
        <f>P14+P17+P22</f>
        <v>12286</v>
      </c>
      <c r="Q23" s="108"/>
      <c r="R23" s="118">
        <f>R14+R17+R22</f>
        <v>-41564</v>
      </c>
      <c r="S23" s="110"/>
      <c r="T23" s="118">
        <f>T14+T17+T22</f>
        <v>182853</v>
      </c>
      <c r="U23" s="110"/>
      <c r="V23" s="118">
        <f>V14+V17+V22</f>
        <v>88846926</v>
      </c>
      <c r="X23" s="265"/>
    </row>
    <row r="24" spans="1:32" ht="21.6" customHeight="1" thickTop="1">
      <c r="A24" s="160"/>
      <c r="B24" s="266"/>
      <c r="C24" s="266"/>
      <c r="D24" s="266"/>
      <c r="E24" s="266"/>
      <c r="F24" s="266"/>
      <c r="G24" s="266"/>
      <c r="H24" s="12"/>
      <c r="I24" s="266"/>
      <c r="J24" s="72">
        <f>'SFP(P.3-5)'!H104-J23</f>
        <v>0</v>
      </c>
      <c r="K24" s="267"/>
      <c r="L24" s="267"/>
      <c r="M24" s="267"/>
      <c r="N24" s="268"/>
      <c r="O24" s="268"/>
      <c r="P24" s="268"/>
      <c r="Q24" s="268"/>
      <c r="R24" s="268"/>
      <c r="S24" s="268"/>
      <c r="T24" s="73">
        <f>T23-'SFP(P.3-5)'!H105</f>
        <v>0</v>
      </c>
      <c r="U24" s="267"/>
      <c r="V24" s="74">
        <f>+V23-'SFP(P.3-5)'!H108</f>
        <v>0</v>
      </c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</row>
    <row r="26" spans="1:32">
      <c r="H26" s="12"/>
    </row>
    <row r="28" spans="1:32">
      <c r="A28" s="160"/>
      <c r="H28" s="12"/>
      <c r="J28" s="12"/>
    </row>
    <row r="53" spans="6:10">
      <c r="H53" s="230"/>
    </row>
    <row r="54" spans="6:10">
      <c r="H54" s="230"/>
    </row>
    <row r="56" spans="6:10">
      <c r="H56" s="230"/>
    </row>
    <row r="57" spans="6:10">
      <c r="F57" s="230"/>
      <c r="J57" s="231"/>
    </row>
    <row r="60" spans="6:10">
      <c r="H60" s="230"/>
    </row>
    <row r="65" spans="8:8">
      <c r="H65" s="230"/>
    </row>
    <row r="68" spans="8:8">
      <c r="H68" s="230"/>
    </row>
    <row r="69" spans="8:8">
      <c r="H69" s="230"/>
    </row>
    <row r="70" spans="8:8">
      <c r="H70" s="230"/>
    </row>
  </sheetData>
  <mergeCells count="9">
    <mergeCell ref="D7:V7"/>
    <mergeCell ref="H8:J8"/>
    <mergeCell ref="L8:T8"/>
    <mergeCell ref="A1:V1"/>
    <mergeCell ref="A2:V2"/>
    <mergeCell ref="A3:V3"/>
    <mergeCell ref="A4:V4"/>
    <mergeCell ref="A5:V5"/>
    <mergeCell ref="A6:V6"/>
  </mergeCells>
  <pageMargins left="0.6" right="0.6" top="0.48" bottom="0.5" header="0.5" footer="0.5"/>
  <pageSetup paperSize="9" scale="73" firstPageNumber="13" fitToHeight="0" orientation="landscape" useFirstPageNumber="1" r:id="rId1"/>
  <headerFooter>
    <oddFooter xml:space="preserve">&amp;L&amp;14หมายเหตุประกอบงบการเงินเป็นส่วนหนึ่งของงบการเงินระหว่างกาลนี้&amp;13
&amp;C&amp;14&amp;P
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7d32c8-ae64-4fb1-8f79-be300f566466" xsi:nil="true"/>
    <lcf76f155ced4ddcb4097134ff3c332f xmlns="cae9638f-f962-42b3-a239-732d7983806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5986B6D8D7DF41A0AAC7C31CDFD20B" ma:contentTypeVersion="16" ma:contentTypeDescription="Create a new document." ma:contentTypeScope="" ma:versionID="22a31bbd46ab6926f8e8e95da17b0dd6">
  <xsd:schema xmlns:xsd="http://www.w3.org/2001/XMLSchema" xmlns:xs="http://www.w3.org/2001/XMLSchema" xmlns:p="http://schemas.microsoft.com/office/2006/metadata/properties" xmlns:ns2="cae9638f-f962-42b3-a239-732d7983806d" xmlns:ns3="877d32c8-ae64-4fb1-8f79-be300f566466" targetNamespace="http://schemas.microsoft.com/office/2006/metadata/properties" ma:root="true" ma:fieldsID="f09959cd6844541b3d56e8387d584fd6" ns2:_="" ns3:_="">
    <xsd:import namespace="cae9638f-f962-42b3-a239-732d7983806d"/>
    <xsd:import namespace="877d32c8-ae64-4fb1-8f79-be300f5664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e9638f-f962-42b3-a239-732d798380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fa5231f-7f72-467b-8943-2b944794ea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d32c8-ae64-4fb1-8f79-be300f56646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ff3ad15-060a-4d53-9714-a8ea1b9b8b82}" ma:internalName="TaxCatchAll" ma:showField="CatchAllData" ma:web="877d32c8-ae64-4fb1-8f79-be300f5664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C67C4D-4BEF-4233-8EE5-383BBF9ECD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718EA4-AE82-41D0-8059-C26E52D2E65A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cae9638f-f962-42b3-a239-732d7983806d"/>
    <ds:schemaRef ds:uri="http://schemas.microsoft.com/office/2006/documentManagement/types"/>
    <ds:schemaRef ds:uri="877d32c8-ae64-4fb1-8f79-be300f56646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E57AF88-1901-4077-9ECA-D83F9127CA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e9638f-f962-42b3-a239-732d7983806d"/>
    <ds:schemaRef ds:uri="877d32c8-ae64-4fb1-8f79-be300f5664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SFP(P.3-5)</vt:lpstr>
      <vt:lpstr>SI (3ด) P.6</vt:lpstr>
      <vt:lpstr>SCI (3ด) P.7</vt:lpstr>
      <vt:lpstr>SI (9ด) P.8</vt:lpstr>
      <vt:lpstr>SCI (9ด) P.9</vt:lpstr>
      <vt:lpstr>SCE รวม (PY) P.10 </vt:lpstr>
      <vt:lpstr>SCE รวม (CY) P.11</vt:lpstr>
      <vt:lpstr>SCE เฉพาะกิจการ (PY) P. 12</vt:lpstr>
      <vt:lpstr>SCE เฉพาะกิจการ (CY) P.13</vt:lpstr>
      <vt:lpstr>SCF  P.14-P.15</vt:lpstr>
      <vt:lpstr>'SCE เฉพาะกิจการ (CY) P.13'!Print_Area</vt:lpstr>
      <vt:lpstr>'SCE เฉพาะกิจการ (PY) P. 12'!Print_Area</vt:lpstr>
      <vt:lpstr>'SCE รวม (CY) P.11'!Print_Area</vt:lpstr>
      <vt:lpstr>'SCE รวม (PY) P.10 '!Print_Area</vt:lpstr>
      <vt:lpstr>'SCF  P.14-P.15'!Print_Area</vt:lpstr>
      <vt:lpstr>'SCI (3ด) P.7'!Print_Area</vt:lpstr>
      <vt:lpstr>'SCI (9ด) P.9'!Print_Area</vt:lpstr>
      <vt:lpstr>'SFP(P.3-5)'!Print_Area</vt:lpstr>
      <vt:lpstr>'SI (3ด) P.6'!Print_Area</vt:lpstr>
      <vt:lpstr>'SI (9ด) P.8'!Print_Area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Ailada, Sueadang</cp:lastModifiedBy>
  <cp:revision/>
  <cp:lastPrinted>2024-10-30T11:37:58Z</cp:lastPrinted>
  <dcterms:created xsi:type="dcterms:W3CDTF">2001-07-26T07:12:28Z</dcterms:created>
  <dcterms:modified xsi:type="dcterms:W3CDTF">2024-10-31T08:24:21Z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0x010100645986B6D8D7DF41A0AAC7C31CDFD20B</vt:lpwstr>
  </property>
  <property fmtid="{D5CDD505-2E9C-101B-9397-08002B2CF9AE}" pid="3" name="MSIP_Label_33c2e84d-74a5-425c-982e-b3f36282a221_Enabled">
    <vt:lpwstr>true</vt:lpwstr>
  </property>
  <property fmtid="{D5CDD505-2E9C-101B-9397-08002B2CF9AE}" pid="4" name="MSIP_Label_33c2e84d-74a5-425c-982e-b3f36282a221_SetDate">
    <vt:lpwstr>2022-04-12T13:47:34Z</vt:lpwstr>
  </property>
  <property fmtid="{D5CDD505-2E9C-101B-9397-08002B2CF9AE}" pid="5" name="MSIP_Label_33c2e84d-74a5-425c-982e-b3f36282a221_Method">
    <vt:lpwstr>Privileged</vt:lpwstr>
  </property>
  <property fmtid="{D5CDD505-2E9C-101B-9397-08002B2CF9AE}" pid="6" name="MSIP_Label_33c2e84d-74a5-425c-982e-b3f36282a221_Name">
    <vt:lpwstr>No_Protection_001</vt:lpwstr>
  </property>
  <property fmtid="{D5CDD505-2E9C-101B-9397-08002B2CF9AE}" pid="7" name="MSIP_Label_33c2e84d-74a5-425c-982e-b3f36282a221_SiteId">
    <vt:lpwstr>833df664-61c8-4af0-bcce-b9eed5f10e5a</vt:lpwstr>
  </property>
  <property fmtid="{D5CDD505-2E9C-101B-9397-08002B2CF9AE}" pid="8" name="MSIP_Label_33c2e84d-74a5-425c-982e-b3f36282a221_ActionId">
    <vt:lpwstr>5f5da68b-6c80-4a0e-a9e5-aebaecf52c23</vt:lpwstr>
  </property>
  <property fmtid="{D5CDD505-2E9C-101B-9397-08002B2CF9AE}" pid="9" name="MSIP_Label_33c2e84d-74a5-425c-982e-b3f36282a221_ContentBits">
    <vt:lpwstr>0</vt:lpwstr>
  </property>
  <property fmtid="{D5CDD505-2E9C-101B-9397-08002B2CF9AE}" pid="10" name="MediaServiceImageTags">
    <vt:lpwstr/>
  </property>
  <property fmtid="{D5CDD505-2E9C-101B-9397-08002B2CF9AE}" pid="11" name="CofWorkbookId">
    <vt:lpwstr>d19e8ed8-3038-4d37-a929-54a9e2a354cf</vt:lpwstr>
  </property>
</Properties>
</file>