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\Advanced Info Service Public Company Lim ited - 1000000338\1264993 - 2022 DEC-FSA-AIS\Working Folder\2022\Q3 2022\2. Draft FS\AIS\KPMG\Rev10 เพิ่ม litigation\"/>
    </mc:Choice>
  </mc:AlternateContent>
  <xr:revisionPtr revIDLastSave="0" documentId="13_ncr:1_{53BB0B2C-D74E-432B-9D60-4B6A486ACD70}" xr6:coauthVersionLast="47" xr6:coauthVersionMax="47" xr10:uidLastSave="{00000000-0000-0000-0000-000000000000}"/>
  <bookViews>
    <workbookView xWindow="-110" yWindow="-110" windowWidth="19420" windowHeight="10420" tabRatio="840" xr2:uid="{00000000-000D-0000-FFFF-FFFF00000000}"/>
  </bookViews>
  <sheets>
    <sheet name="SFP" sheetId="5" r:id="rId1"/>
    <sheet name="SI (3ด)" sheetId="35" r:id="rId2"/>
    <sheet name="SCI (3ด)" sheetId="36" r:id="rId3"/>
    <sheet name="SI (9ด)" sheetId="43" r:id="rId4"/>
    <sheet name="SCI (9ด)" sheetId="44" r:id="rId5"/>
    <sheet name="SCE รวม PY" sheetId="37" r:id="rId6"/>
    <sheet name="SCE รวม CY" sheetId="41" r:id="rId7"/>
    <sheet name="SCE เฉพาะกิจการ PY" sheetId="38" r:id="rId8"/>
    <sheet name="SCE เฉพาะกิจการ CY" sheetId="42" r:id="rId9"/>
    <sheet name="SCF " sheetId="30" r:id="rId10"/>
  </sheets>
  <definedNames>
    <definedName name="_xlnm.Print_Area" localSheetId="8">'SCE เฉพาะกิจการ CY'!$A$1:$V$28</definedName>
    <definedName name="_xlnm.Print_Area" localSheetId="6">'SCE รวม CY'!$A$1:$AD$37</definedName>
    <definedName name="_xlnm.Print_Area" localSheetId="9">'SCF '!$A$1:$J$100</definedName>
    <definedName name="_xlnm.Print_Area" localSheetId="4">'SCI (9ด)'!$A$1:$I$26</definedName>
    <definedName name="_xlnm.Print_Area" localSheetId="0">SFP!$A$1:$J$110</definedName>
    <definedName name="_xlnm.Print_Area" localSheetId="3">'SI (9ด)'!$A$1:$J$49</definedName>
    <definedName name="Z_62C88142_195A_406E_A347_1C61EA880C0D_.wvu.PrintArea" localSheetId="2" hidden="1">'SCI (3ด)'!#REF!</definedName>
    <definedName name="Z_8AE384D2_954E_4FC4_9E7B_72B2DA3D2D3A_.wvu.Rows" localSheetId="2" hidden="1">'SCI (3ด)'!#REF!</definedName>
    <definedName name="Z_DFBF4CAE_57D7_4172_8C3A_8E3DF4930C4B_.wvu.Rows" localSheetId="2" hidden="1">'SCI (3ด)'!#REF!</definedName>
    <definedName name="Z_E1DB4DD3_3D3D_4C8E_ADFF_122E3B5E40F3_.wvu.PrintArea" localSheetId="2" hidden="1">'SCI (3ด)'!#REF!</definedName>
    <definedName name="Z_E1DB4DD3_3D3D_4C8E_ADFF_122E3B5E40F3_.wvu.Rows" localSheetId="2" hidden="1">'SCI (3ด)'!#REF!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9" i="30" l="1"/>
  <c r="D46" i="30"/>
  <c r="D28" i="5"/>
  <c r="X29" i="37"/>
  <c r="Z29" i="37"/>
  <c r="AD29" i="37" s="1"/>
  <c r="X30" i="37"/>
  <c r="Z30" i="37"/>
  <c r="AD30" i="37" s="1"/>
  <c r="D66" i="30"/>
  <c r="D23" i="43"/>
  <c r="D61" i="5"/>
  <c r="D58" i="5"/>
  <c r="D17" i="5" l="1"/>
  <c r="D81" i="30"/>
  <c r="F16" i="30"/>
  <c r="D16" i="30"/>
  <c r="T31" i="41"/>
  <c r="T32" i="41" s="1"/>
  <c r="J32" i="41"/>
  <c r="H32" i="41"/>
  <c r="F32" i="41"/>
  <c r="D32" i="41"/>
  <c r="N32" i="41"/>
  <c r="P32" i="41"/>
  <c r="R32" i="41"/>
  <c r="R33" i="41" s="1"/>
  <c r="V32" i="41"/>
  <c r="AB32" i="41"/>
  <c r="R31" i="41"/>
  <c r="AB30" i="41"/>
  <c r="X30" i="41"/>
  <c r="AB19" i="41"/>
  <c r="Z19" i="41"/>
  <c r="AD19" i="41" s="1"/>
  <c r="X19" i="41"/>
  <c r="L19" i="41"/>
  <c r="X18" i="41"/>
  <c r="Z18" i="41" s="1"/>
  <c r="AD18" i="41" s="1"/>
  <c r="X17" i="41"/>
  <c r="Z17" i="41" s="1"/>
  <c r="AD17" i="41" s="1"/>
  <c r="F17" i="41"/>
  <c r="P14" i="41"/>
  <c r="X14" i="41" s="1"/>
  <c r="Z14" i="41" s="1"/>
  <c r="AD14" i="41" s="1"/>
  <c r="L14" i="41"/>
  <c r="C17" i="36"/>
  <c r="C14" i="36"/>
  <c r="C18" i="36"/>
  <c r="J66" i="5"/>
  <c r="F66" i="5"/>
  <c r="H66" i="5"/>
  <c r="D66" i="5"/>
  <c r="H88" i="30"/>
  <c r="H38" i="30"/>
  <c r="H37" i="30"/>
  <c r="H28" i="30"/>
  <c r="H26" i="30"/>
  <c r="H16" i="30"/>
  <c r="H14" i="30"/>
  <c r="H13" i="30"/>
  <c r="D20" i="42"/>
  <c r="T27" i="42"/>
  <c r="V25" i="42"/>
  <c r="T25" i="42"/>
  <c r="P25" i="42"/>
  <c r="R25" i="42"/>
  <c r="N25" i="42"/>
  <c r="L25" i="42"/>
  <c r="J25" i="42"/>
  <c r="H25" i="42"/>
  <c r="F25" i="42"/>
  <c r="D25" i="42"/>
  <c r="R24" i="42"/>
  <c r="J23" i="42"/>
  <c r="X31" i="41" l="1"/>
  <c r="T24" i="42"/>
  <c r="V24" i="42" s="1"/>
  <c r="V23" i="42"/>
  <c r="T23" i="42"/>
  <c r="V19" i="42"/>
  <c r="T19" i="42"/>
  <c r="V18" i="42"/>
  <c r="T18" i="42"/>
  <c r="V17" i="42"/>
  <c r="T17" i="42"/>
  <c r="T15" i="42"/>
  <c r="V15" i="42" s="1"/>
  <c r="T23" i="38"/>
  <c r="V23" i="38" s="1"/>
  <c r="T22" i="38"/>
  <c r="V22" i="38" s="1"/>
  <c r="V17" i="38"/>
  <c r="V18" i="38"/>
  <c r="T18" i="38"/>
  <c r="T17" i="38"/>
  <c r="T14" i="38"/>
  <c r="V14" i="38" s="1"/>
  <c r="T16" i="38"/>
  <c r="V16" i="38"/>
  <c r="I24" i="44"/>
  <c r="G24" i="44"/>
  <c r="J43" i="43"/>
  <c r="J41" i="43" s="1"/>
  <c r="H43" i="43"/>
  <c r="H41" i="43" s="1"/>
  <c r="I24" i="36"/>
  <c r="I22" i="36" s="1"/>
  <c r="G24" i="36"/>
  <c r="G22" i="36" s="1"/>
  <c r="G18" i="36"/>
  <c r="G19" i="36" s="1"/>
  <c r="J43" i="35"/>
  <c r="J41" i="35" s="1"/>
  <c r="H43" i="35"/>
  <c r="H41" i="35" s="1"/>
  <c r="H75" i="5"/>
  <c r="Z31" i="41" l="1"/>
  <c r="X32" i="41"/>
  <c r="G22" i="44"/>
  <c r="I22" i="44"/>
  <c r="AD31" i="41" l="1"/>
  <c r="AB31" i="37"/>
  <c r="V31" i="37"/>
  <c r="T31" i="37"/>
  <c r="R31" i="37"/>
  <c r="P31" i="37"/>
  <c r="N31" i="37"/>
  <c r="L31" i="37"/>
  <c r="J31" i="37"/>
  <c r="H31" i="37"/>
  <c r="F31" i="37"/>
  <c r="D31" i="37"/>
  <c r="R24" i="38"/>
  <c r="P24" i="38"/>
  <c r="N24" i="38"/>
  <c r="L24" i="38"/>
  <c r="J24" i="38"/>
  <c r="H24" i="38"/>
  <c r="F24" i="38"/>
  <c r="D24" i="38"/>
  <c r="J83" i="30"/>
  <c r="J70" i="30"/>
  <c r="F83" i="30"/>
  <c r="F70" i="30"/>
  <c r="J28" i="30"/>
  <c r="J26" i="30"/>
  <c r="I18" i="44"/>
  <c r="E23" i="44"/>
  <c r="E18" i="44"/>
  <c r="J24" i="43"/>
  <c r="J17" i="43"/>
  <c r="J12" i="43"/>
  <c r="J19" i="43" s="1"/>
  <c r="F43" i="43"/>
  <c r="F10" i="30" s="1"/>
  <c r="F32" i="43"/>
  <c r="F31" i="43"/>
  <c r="F24" i="43"/>
  <c r="F17" i="43"/>
  <c r="F12" i="43"/>
  <c r="I18" i="36"/>
  <c r="I10" i="36"/>
  <c r="I19" i="36" s="1"/>
  <c r="E23" i="36"/>
  <c r="E18" i="36"/>
  <c r="E10" i="36"/>
  <c r="E19" i="36" s="1"/>
  <c r="E24" i="36" s="1"/>
  <c r="E22" i="36" s="1"/>
  <c r="J24" i="35"/>
  <c r="J17" i="35"/>
  <c r="J12" i="35"/>
  <c r="J19" i="35" s="1"/>
  <c r="J26" i="35" s="1"/>
  <c r="J36" i="35" s="1"/>
  <c r="J38" i="35" s="1"/>
  <c r="F43" i="35"/>
  <c r="F32" i="35"/>
  <c r="F31" i="35"/>
  <c r="F24" i="35"/>
  <c r="F17" i="35"/>
  <c r="F12" i="35"/>
  <c r="F19" i="35" s="1"/>
  <c r="F26" i="35" s="1"/>
  <c r="F36" i="35" s="1"/>
  <c r="F38" i="35" s="1"/>
  <c r="F30" i="30" l="1"/>
  <c r="F19" i="43"/>
  <c r="F26" i="43" s="1"/>
  <c r="F36" i="43" s="1"/>
  <c r="F38" i="43" s="1"/>
  <c r="E10" i="44" s="1"/>
  <c r="J26" i="43"/>
  <c r="J36" i="43" s="1"/>
  <c r="J38" i="43" s="1"/>
  <c r="J107" i="5"/>
  <c r="J109" i="5" s="1"/>
  <c r="H107" i="5"/>
  <c r="H109" i="5" s="1"/>
  <c r="V27" i="42" s="1"/>
  <c r="F107" i="5"/>
  <c r="F109" i="5" s="1"/>
  <c r="D107" i="5"/>
  <c r="D109" i="5" s="1"/>
  <c r="J75" i="5"/>
  <c r="F75" i="5"/>
  <c r="D75" i="5"/>
  <c r="H76" i="5"/>
  <c r="J37" i="5"/>
  <c r="J23" i="5"/>
  <c r="J38" i="5" s="1"/>
  <c r="F23" i="5"/>
  <c r="J10" i="30" l="1"/>
  <c r="I10" i="44"/>
  <c r="E19" i="44"/>
  <c r="F46" i="30"/>
  <c r="F49" i="30" s="1"/>
  <c r="F37" i="5"/>
  <c r="F76" i="5"/>
  <c r="F110" i="5"/>
  <c r="H110" i="5"/>
  <c r="J76" i="5"/>
  <c r="J110" i="5" s="1"/>
  <c r="J39" i="5" s="1"/>
  <c r="D76" i="5"/>
  <c r="G18" i="44"/>
  <c r="C18" i="44"/>
  <c r="D110" i="5" l="1"/>
  <c r="E24" i="44"/>
  <c r="I19" i="44"/>
  <c r="J30" i="30"/>
  <c r="F38" i="5"/>
  <c r="F39" i="5" s="1"/>
  <c r="J46" i="30" l="1"/>
  <c r="J49" i="30" s="1"/>
  <c r="F87" i="30"/>
  <c r="E22" i="44"/>
  <c r="H83" i="30"/>
  <c r="F89" i="30" l="1"/>
  <c r="X25" i="41"/>
  <c r="V25" i="41"/>
  <c r="T25" i="41"/>
  <c r="P25" i="41"/>
  <c r="N25" i="41"/>
  <c r="L25" i="41"/>
  <c r="J25" i="41"/>
  <c r="H25" i="41"/>
  <c r="F25" i="41"/>
  <c r="D25" i="41"/>
  <c r="Z24" i="41"/>
  <c r="Z25" i="41" s="1"/>
  <c r="J87" i="30" l="1"/>
  <c r="AD24" i="41"/>
  <c r="AD25" i="41" s="1"/>
  <c r="A3" i="30"/>
  <c r="A53" i="30" s="1"/>
  <c r="A82" i="5"/>
  <c r="A43" i="5"/>
  <c r="D87" i="5"/>
  <c r="H87" i="5" s="1"/>
  <c r="D48" i="5"/>
  <c r="H48" i="5" s="1"/>
  <c r="H8" i="5"/>
  <c r="J89" i="30" l="1"/>
  <c r="AB25" i="41"/>
  <c r="R19" i="38"/>
  <c r="P19" i="38"/>
  <c r="N19" i="38"/>
  <c r="H19" i="38"/>
  <c r="V20" i="37"/>
  <c r="T20" i="37"/>
  <c r="D25" i="37" l="1"/>
  <c r="D20" i="37"/>
  <c r="V25" i="37"/>
  <c r="T25" i="37"/>
  <c r="R25" i="37"/>
  <c r="P25" i="37"/>
  <c r="N25" i="37"/>
  <c r="L25" i="37"/>
  <c r="J25" i="37"/>
  <c r="H25" i="37"/>
  <c r="F25" i="37"/>
  <c r="D26" i="37" l="1"/>
  <c r="D32" i="37"/>
  <c r="C23" i="44"/>
  <c r="L19" i="38"/>
  <c r="J19" i="38"/>
  <c r="F19" i="38"/>
  <c r="D19" i="38"/>
  <c r="AB25" i="37"/>
  <c r="AB20" i="37"/>
  <c r="V26" i="37"/>
  <c r="T26" i="37"/>
  <c r="R26" i="37"/>
  <c r="P26" i="37"/>
  <c r="X24" i="37"/>
  <c r="Z17" i="37"/>
  <c r="AD17" i="37" s="1"/>
  <c r="X17" i="37"/>
  <c r="R20" i="37"/>
  <c r="P20" i="37"/>
  <c r="N20" i="37"/>
  <c r="N26" i="37" s="1"/>
  <c r="L20" i="37"/>
  <c r="L26" i="37" s="1"/>
  <c r="J20" i="37"/>
  <c r="J26" i="37" s="1"/>
  <c r="H20" i="37"/>
  <c r="H26" i="37" s="1"/>
  <c r="F20" i="37"/>
  <c r="F26" i="37" s="1"/>
  <c r="D70" i="30"/>
  <c r="D83" i="30"/>
  <c r="H70" i="30"/>
  <c r="C23" i="36"/>
  <c r="R20" i="42"/>
  <c r="P20" i="42"/>
  <c r="N20" i="42"/>
  <c r="H20" i="42"/>
  <c r="F20" i="42"/>
  <c r="J20" i="42"/>
  <c r="L20" i="42"/>
  <c r="AB26" i="37" l="1"/>
  <c r="Z24" i="37"/>
  <c r="AD24" i="37" s="1"/>
  <c r="AD25" i="37" s="1"/>
  <c r="X25" i="37"/>
  <c r="V20" i="41"/>
  <c r="V26" i="41" s="1"/>
  <c r="T20" i="41"/>
  <c r="T26" i="41" s="1"/>
  <c r="P20" i="41"/>
  <c r="P26" i="41" s="1"/>
  <c r="N20" i="41"/>
  <c r="N26" i="41" s="1"/>
  <c r="L20" i="41"/>
  <c r="L26" i="41" s="1"/>
  <c r="J20" i="41"/>
  <c r="J26" i="41" s="1"/>
  <c r="H20" i="41"/>
  <c r="H26" i="41" s="1"/>
  <c r="F20" i="41"/>
  <c r="F26" i="41" s="1"/>
  <c r="D20" i="41"/>
  <c r="D26" i="41" s="1"/>
  <c r="X20" i="41" l="1"/>
  <c r="X26" i="41" s="1"/>
  <c r="Z25" i="37"/>
  <c r="H24" i="43" l="1"/>
  <c r="D24" i="43"/>
  <c r="H17" i="43"/>
  <c r="D17" i="43"/>
  <c r="H12" i="43"/>
  <c r="D12" i="43"/>
  <c r="H19" i="43" l="1"/>
  <c r="H26" i="43" s="1"/>
  <c r="H36" i="43" s="1"/>
  <c r="H38" i="43" s="1"/>
  <c r="D19" i="43"/>
  <c r="D26" i="43" s="1"/>
  <c r="D36" i="43" s="1"/>
  <c r="D38" i="43" s="1"/>
  <c r="C10" i="44" l="1"/>
  <c r="D43" i="43"/>
  <c r="H10" i="30"/>
  <c r="G10" i="44"/>
  <c r="X18" i="37"/>
  <c r="X20" i="37" s="1"/>
  <c r="X26" i="37" s="1"/>
  <c r="X31" i="37"/>
  <c r="D41" i="43" l="1"/>
  <c r="D10" i="30"/>
  <c r="R32" i="37"/>
  <c r="X14" i="37"/>
  <c r="L30" i="41" l="1"/>
  <c r="P26" i="42"/>
  <c r="F26" i="42"/>
  <c r="F27" i="42" s="1"/>
  <c r="D26" i="42"/>
  <c r="D27" i="42" s="1"/>
  <c r="N26" i="42"/>
  <c r="L32" i="41" l="1"/>
  <c r="Z30" i="41"/>
  <c r="V20" i="42"/>
  <c r="T20" i="42"/>
  <c r="H26" i="42"/>
  <c r="H27" i="42" s="1"/>
  <c r="R26" i="42"/>
  <c r="J26" i="42"/>
  <c r="J27" i="42" s="1"/>
  <c r="L26" i="42"/>
  <c r="Z32" i="41" l="1"/>
  <c r="Z33" i="41" s="1"/>
  <c r="Z34" i="41" s="1"/>
  <c r="AD30" i="41"/>
  <c r="AD32" i="41" s="1"/>
  <c r="T26" i="42"/>
  <c r="V26" i="42"/>
  <c r="J33" i="41" l="1"/>
  <c r="AB20" i="41"/>
  <c r="AB26" i="41" s="1"/>
  <c r="Z20" i="41" l="1"/>
  <c r="Z26" i="41" s="1"/>
  <c r="V33" i="41"/>
  <c r="L33" i="41"/>
  <c r="L34" i="41" s="1"/>
  <c r="D33" i="41"/>
  <c r="AB33" i="41"/>
  <c r="N33" i="41"/>
  <c r="P33" i="41"/>
  <c r="F33" i="41"/>
  <c r="T33" i="41"/>
  <c r="H33" i="41"/>
  <c r="AD20" i="41"/>
  <c r="AD26" i="41" s="1"/>
  <c r="AD33" i="41" l="1"/>
  <c r="AD34" i="41" s="1"/>
  <c r="X33" i="41"/>
  <c r="H25" i="38" l="1"/>
  <c r="J32" i="37" l="1"/>
  <c r="H32" i="37"/>
  <c r="H17" i="35"/>
  <c r="V19" i="38" l="1"/>
  <c r="H37" i="5" l="1"/>
  <c r="D37" i="5"/>
  <c r="D23" i="5" l="1"/>
  <c r="AB32" i="37" l="1"/>
  <c r="T32" i="37" l="1"/>
  <c r="D25" i="38"/>
  <c r="F25" i="38"/>
  <c r="V32" i="37"/>
  <c r="P32" i="37"/>
  <c r="N32" i="37"/>
  <c r="F32" i="37"/>
  <c r="Z19" i="37"/>
  <c r="AD19" i="37" s="1"/>
  <c r="Z14" i="37"/>
  <c r="AD14" i="37" s="1"/>
  <c r="H12" i="35"/>
  <c r="H19" i="35" s="1"/>
  <c r="D17" i="35"/>
  <c r="D12" i="35"/>
  <c r="H23" i="5"/>
  <c r="D24" i="35"/>
  <c r="H24" i="35"/>
  <c r="L32" i="37" l="1"/>
  <c r="H26" i="35"/>
  <c r="H36" i="35" s="1"/>
  <c r="H38" i="35" s="1"/>
  <c r="N25" i="38"/>
  <c r="R25" i="38"/>
  <c r="T19" i="38"/>
  <c r="Z18" i="37"/>
  <c r="D19" i="35"/>
  <c r="D26" i="35" s="1"/>
  <c r="D36" i="35" s="1"/>
  <c r="D38" i="35" s="1"/>
  <c r="D43" i="35" s="1"/>
  <c r="D41" i="35" s="1"/>
  <c r="P25" i="38"/>
  <c r="D38" i="5"/>
  <c r="D39" i="5" s="1"/>
  <c r="H30" i="30"/>
  <c r="H46" i="30" s="1"/>
  <c r="H49" i="30" s="1"/>
  <c r="H87" i="30" s="1"/>
  <c r="H89" i="30" s="1"/>
  <c r="L25" i="38"/>
  <c r="H38" i="5"/>
  <c r="H39" i="5" s="1"/>
  <c r="AD18" i="37" l="1"/>
  <c r="AD20" i="37" s="1"/>
  <c r="AD26" i="37" s="1"/>
  <c r="Z20" i="37"/>
  <c r="Z26" i="37" s="1"/>
  <c r="C10" i="36"/>
  <c r="C19" i="36" s="1"/>
  <c r="C24" i="36" s="1"/>
  <c r="C22" i="36" s="1"/>
  <c r="C19" i="44"/>
  <c r="C24" i="44" s="1"/>
  <c r="C22" i="44" s="1"/>
  <c r="G19" i="44"/>
  <c r="X32" i="37"/>
  <c r="Z31" i="37"/>
  <c r="V24" i="38" l="1"/>
  <c r="T24" i="38"/>
  <c r="T25" i="38" s="1"/>
  <c r="G10" i="36"/>
  <c r="J25" i="38"/>
  <c r="Z32" i="37"/>
  <c r="AD31" i="37" l="1"/>
  <c r="AD32" i="37" s="1"/>
  <c r="V25" i="38" l="1"/>
  <c r="V26" i="38" s="1"/>
  <c r="D30" i="30"/>
  <c r="D87" i="30" l="1"/>
  <c r="D89" i="30" s="1"/>
</calcChain>
</file>

<file path=xl/sharedStrings.xml><?xml version="1.0" encoding="utf-8"?>
<sst xmlns="http://schemas.openxmlformats.org/spreadsheetml/2006/main" count="602" uniqueCount="261">
  <si>
    <t>บริษัท แอดวานซ์ อินโฟร์ เซอร์วิส จำกัด (มหาชน) และบริษัทย่อย</t>
  </si>
  <si>
    <t>งบแสดงฐานะการเงิน</t>
  </si>
  <si>
    <t>ณ วันที่ 30 กันยายน 2565</t>
  </si>
  <si>
    <t>หน่วย : พันบาท</t>
  </si>
  <si>
    <t>หมายเหตุ</t>
  </si>
  <si>
    <t>งบการเงินรวม</t>
  </si>
  <si>
    <t>งบการเงินเฉพาะกิจการ</t>
  </si>
  <si>
    <t xml:space="preserve">ณ วันที่ </t>
  </si>
  <si>
    <t>30 กันยายน</t>
  </si>
  <si>
    <t>31 ธันวาคม</t>
  </si>
  <si>
    <t>2565</t>
  </si>
  <si>
    <t>2564</t>
  </si>
  <si>
    <t>“ยังไม่ได้ตรวจสอบ”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</si>
  <si>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</si>
  <si>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</si>
  <si>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</si>
  <si>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เงินฝากธนาคารที่สามารถใช้เป็นการเฉพาะ</t>
  </si>
  <si>
    <t>เงินฝากสถาบันการเงินที่ติดภาระค้ำประกัน</t>
  </si>
  <si>
    <t>ลูกหนี้การค้าและลูกหนี้หมุนเวียนอื่น</t>
  </si>
  <si>
    <t>4, 18</t>
  </si>
  <si>
    <t>สินทรัพย์ที่เกิดจากสัญญา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</si>
  <si>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</si>
  <si>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</si>
  <si>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สินทรัพย์ภาษีเงินได้ของงวดปัจจุบัน</t>
  </si>
  <si>
    <t>สินทรัพย์ทางการเงินหมุนเวียนอื่น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</si>
  <si>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</si>
  <si>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</si>
  <si>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</si>
  <si>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</si>
  <si>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 xml:space="preserve">เงินลงทุนในบริษัทย่อย </t>
  </si>
  <si>
    <t>เงินให้กู้ยืมระยะยาวแก่กิจการที่เกี่ยวข้องกัน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</si>
  <si>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</si>
  <si>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</si>
  <si>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</si>
  <si>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>สินทรัพย์ไม่มีตัวตนอื่นนอกจากค่าความนิยม</t>
  </si>
  <si>
    <t>ใบอนุญาตให้ใช้คลื่นความถี่โทรคมนาคม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</si>
  <si>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</si>
  <si>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</si>
  <si>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</si>
  <si>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</si>
  <si>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r>
      <t>งบแสดงฐานะการเงิน</t>
    </r>
    <r>
      <rPr>
        <sz val="16"/>
        <rFont val="Angsana New"/>
        <family val="1"/>
      </rPr>
      <t xml:space="preserve"> (ต่อ)</t>
    </r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</si>
  <si>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</si>
  <si>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</si>
  <si>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</si>
  <si>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11, 18</t>
  </si>
  <si>
    <t>ประมาณการสำหรับผลประโยชน์ตอบแทนจ่าย</t>
  </si>
  <si>
    <t>รายได้ค่าบริการโทรศัพท์เคลื่อนที่รับล่วงหน้า</t>
  </si>
  <si>
    <t>เงินรับล่วงหน้าจากลูกค้า</t>
  </si>
  <si>
    <t>ส่วนของหนี้สินระยะยาวที่ถึงกำหนดชำระภายในหนึ่งปี</t>
  </si>
  <si>
    <t>10, 18</t>
  </si>
  <si>
    <t>ส่วนของใบอนุญาตให้ใช้คลื่นความถี่โทรคมนาคม</t>
  </si>
  <si>
    <t>ค้างจ่ายที่ถึงกำหนดชำระภายในหนึ่งปี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</si>
  <si>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</si>
  <si>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</si>
  <si>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</si>
  <si>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</si>
  <si>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</si>
  <si>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</si>
  <si>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</si>
  <si>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หนี้สินระยะยาว</t>
  </si>
  <si>
    <t>หนี้สินตามสัญญาเช่า</t>
  </si>
  <si>
    <t>ประมาณการหนี้สินสำหรับผลประโยชน์พนักงาน</t>
  </si>
  <si>
    <t>ใบอนุญาตให้ใช้คลื่นความถี่โทรคมนาคมค้างจ่าย</t>
  </si>
  <si>
    <t>หนี้สินทางการเงินไม่หมุนเวียนอื่น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</si>
  <si>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</si>
  <si>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</si>
  <si>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</si>
  <si>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</si>
  <si>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ส่วนของผู้ถือหุ้น</t>
  </si>
  <si>
    <t>ทุนเรือนหุ้น</t>
  </si>
  <si>
    <t xml:space="preserve">   ทุนจดทะเบียน</t>
  </si>
  <si>
    <t>หุ้นสามัญ 4,997 ล้านหุ้น มูลค่าหุ้นละ 1.00 บาท</t>
  </si>
  <si>
    <t xml:space="preserve">   ทุนที่ออกและชำระแล้ว</t>
  </si>
  <si>
    <t>หุ้นสามัญ 2,974 ล้านหุ้น มูลค่าหุ้นละ 1.00 บาท</t>
  </si>
  <si>
    <t>ชำระครบแล้ว</t>
  </si>
  <si>
    <t>ส่วนเกินมูลค่าหุ้น</t>
  </si>
  <si>
    <t xml:space="preserve">   ส่วนเกินมูลค่าหุ้นสามัญ</t>
  </si>
  <si>
    <t>ส่วนต่ำกว่าทุนอื่น</t>
  </si>
  <si>
    <t>ส่วนต่ำจากการเปลี่ยนแปลงสัดส่วนการถือหุ้นในบริษัทย่อย</t>
  </si>
  <si>
    <t>กำไรสะสม</t>
  </si>
  <si>
    <t xml:space="preserve">   จัดสรรแล้ว </t>
  </si>
  <si>
    <t>ทุนสำรองตามกฎหมาย</t>
  </si>
  <si>
    <t xml:space="preserve">   ยังไม่ได้จัดสรร </t>
  </si>
  <si>
    <t>องค์ประกอบอื่นของส่วนของผู้ถือหุ้น</t>
  </si>
  <si>
    <t>รวมส่วนของผู้ถือหุ้นเฉพาะบริษัท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</si>
  <si>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</si>
  <si>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</si>
  <si>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</si>
  <si>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</t>
  </si>
  <si>
    <t>สำหรับงวดสามเดือนสิ้นสุดวันที่ 30 กันยายน 2565</t>
  </si>
  <si>
    <t xml:space="preserve"> </t>
  </si>
  <si>
    <t>รายได้</t>
  </si>
  <si>
    <t>รายได้จากการให้บริการและการให้เช่าอุปกรณ์</t>
  </si>
  <si>
    <t xml:space="preserve">รายได้จากการขาย </t>
  </si>
  <si>
    <t>รวมรายได้</t>
  </si>
  <si>
    <t>ต้นทุน</t>
  </si>
  <si>
    <t>ต้นทุนการให้บริการและการให้เช่าอุปกรณ์</t>
  </si>
  <si>
    <t>ต้นทุนขาย</t>
  </si>
  <si>
    <t>รวมต้นทุน</t>
  </si>
  <si>
    <t>กำไรขั้นต้น</t>
  </si>
  <si>
    <t>ต้นทุนในการจัดจำหน่ายและค่าใช้จ่ายในการบริหาร</t>
  </si>
  <si>
    <t>ต้นทุนในการจัดจำหน่าย</t>
  </si>
  <si>
    <t>ค่าใช้จ่ายในการบริหาร</t>
  </si>
  <si>
    <t>รวมต้นทุนในการจัดจำหน่ายและค่าใช้จ่ายในการบริหาร</t>
  </si>
  <si>
    <t>กำไรจากกิจกรรมดำเนินงาน</t>
  </si>
  <si>
    <t>รายได้ทางการเงิน</t>
  </si>
  <si>
    <t>รายได้อื่น</t>
  </si>
  <si>
    <t xml:space="preserve">ส่วนแบ่งกำไร/(ขาดทุน) ของบริษัทย่อย การร่วมค้า และบริษัทร่วม </t>
  </si>
  <si>
    <t>ที่ใช้วิธีส่วนได้เสีย</t>
  </si>
  <si>
    <t>7, 8</t>
  </si>
  <si>
    <t>กำไรจากการวัดมูลค่ายุติธรรมของตราสารอนุพันธ์</t>
  </si>
  <si>
    <t>ค่าตอบแทนผู้บริหาร</t>
  </si>
  <si>
    <t>ต้นทุนทางการเงิน</t>
  </si>
  <si>
    <t>กำไรก่อนค่าใช้จ่ายภาษีเงินได้</t>
  </si>
  <si>
    <t>ค่าใช้จ่ายภาษีเงินได้</t>
  </si>
  <si>
    <t>กำไรสำหรับงวด</t>
  </si>
  <si>
    <t>การแบ่งปันกำไร</t>
  </si>
  <si>
    <t xml:space="preserve">    ส่วนที่เป็นของผู้ถือหุ้นของบริษัท</t>
  </si>
  <si>
    <t xml:space="preserve">    ส่วนที่เป็นของส่วนได้เสียที่ไม่มีอำนาจควบคุม</t>
  </si>
  <si>
    <t>กำไรต่อหุ้น (บาท)</t>
  </si>
  <si>
    <t xml:space="preserve">กำไรต่อหุ้นขั้นพื้นฐาน </t>
  </si>
  <si>
    <t xml:space="preserve">กำไรต่อหุ้นปรับลด </t>
  </si>
  <si>
    <t>งบกำไรขาดทุนเบ็ดเสร็จอื่น</t>
  </si>
  <si>
    <t>กำไรขาดทุนเบ็ดเสร็จอื่น</t>
  </si>
  <si>
    <t xml:space="preserve">    ผลต่างของอัตราแลกเปลี่ยนจากการแปลงค่างบการเงิน</t>
  </si>
  <si>
    <t xml:space="preserve">    กำไรจากการป้องกันความเสี่ยงในกระแสเงินสด</t>
  </si>
  <si>
    <t>ในภายหลัง</t>
  </si>
  <si>
    <t>กำไรขาดทุนเบ็ดเสร็จอื่นสำหรับงวด - สุทธิจากภาษีเงินได้</t>
  </si>
  <si>
    <t>กำไรเบ็ดเสร็จรวมสำหรับงวด</t>
  </si>
  <si>
    <t>การแบ่งปันกำไรเบ็ดเสร็จรวม</t>
  </si>
  <si>
    <t xml:space="preserve">   ส่วนที่เป็นของผู้ถือหุ้นของบริษัท</t>
  </si>
  <si>
    <t xml:space="preserve">   ส่วนที่เป็นของส่วนได้เสียที่ไม่มีอำนาจควบคุม</t>
  </si>
  <si>
    <t>สำหรับงวดเก้าเดือนสิ้นสุดวันที่ 30 กันยายน 2565</t>
  </si>
  <si>
    <t xml:space="preserve">รายได้อื่น
</t>
  </si>
  <si>
    <t>งบแสดงการเปลี่ยนแปลงส่วนของผู้ถือหุ้น</t>
  </si>
  <si>
    <t xml:space="preserve">งบการเงินรวม </t>
  </si>
  <si>
    <t>ส่วนต่ำจาก</t>
  </si>
  <si>
    <t>สำรองสำหรับ</t>
  </si>
  <si>
    <t>ส่วนของ</t>
  </si>
  <si>
    <t>การเปลี่ยนแปลง</t>
  </si>
  <si>
    <t>การจ่ายโดย</t>
  </si>
  <si>
    <t>กำไรจาก</t>
  </si>
  <si>
    <t>สำรอง</t>
  </si>
  <si>
    <t>รวมองค์ประกอบ</t>
  </si>
  <si>
    <t>รวมส่วนของ</t>
  </si>
  <si>
    <t>ส่วนได้เสีย</t>
  </si>
  <si>
    <t>ทุนที่ออกและ</t>
  </si>
  <si>
    <t>ส่วนเกิน</t>
  </si>
  <si>
    <t>สัดส่วนการถือหุ้น</t>
  </si>
  <si>
    <t>ทุนสำรองตาม</t>
  </si>
  <si>
    <t>ยังไม่ได้</t>
  </si>
  <si>
    <t>ใช้หุ้น</t>
  </si>
  <si>
    <t>การลดสัดส่วน</t>
  </si>
  <si>
    <t>การแปลงค่า</t>
  </si>
  <si>
    <t>สำรองรายการ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</si>
  <si>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</si>
  <si>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</si>
  <si>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</si>
  <si>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</si>
  <si>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</si>
  <si>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ในบริษัทย่อย</t>
  </si>
  <si>
    <t>กฎหมาย</t>
  </si>
  <si>
    <t>จัดสรร</t>
  </si>
  <si>
    <t>เป็นเกณฑ์</t>
  </si>
  <si>
    <t>ของเงินลงทุน</t>
  </si>
  <si>
    <t>งบการเงิน</t>
  </si>
  <si>
    <t>ป้องกันความเสี่ยง</t>
  </si>
  <si>
    <t>ในมูลค่ายุติธรรม</t>
  </si>
  <si>
    <t>ของบริษัท</t>
  </si>
  <si>
    <t>ควบคุม</t>
  </si>
  <si>
    <t xml:space="preserve">ยอดคงเหลือ ณ วันที่ 1 มกราคม 2564 </t>
  </si>
  <si>
    <t>รายการกับผู้ถือหุ้นที่บันทึกโดยตรงเข้าส่วนของผู้ถือหุ้น</t>
  </si>
  <si>
    <t>เงินทุนที่ได้รับจากและการจัดสรรส่วนทุนให้ผู้ถือหุ้น</t>
  </si>
  <si>
    <t>เพิ่มทุนจดทะเบียน</t>
  </si>
  <si>
    <t>การจ่ายโดยใช้หุ้นเป็นเกณฑ์</t>
  </si>
  <si>
    <t>เงินปันผลจ่าย</t>
  </si>
  <si>
    <t>รวมเงินทุนที่ได้รับจากและการจัดสรรส่วนทุนให้ผู้ถือหุ้น</t>
  </si>
  <si>
    <t>การเปลี่ยนแปลงส่วนได้เสียของบริษัทย่อย</t>
  </si>
  <si>
    <t xml:space="preserve"> รวมการเปลี่ยนแปลงส่วนได้เสียของบริษัทย่อย </t>
  </si>
  <si>
    <t xml:space="preserve"> รวมรายการกับผู้ถือหุ้นที่บันทึกโดยตรงเข้าส่วนของผู้ถือหุ้น </t>
  </si>
  <si>
    <t>กำไรเบ็ดเสร็จสำหรับงวด</t>
  </si>
  <si>
    <t>รวมกำไรเบ็ดเสร็จสำหรับงวด</t>
  </si>
  <si>
    <t>ยอดคงเหลือ ณ วันที่ 30 กันยายน 2564</t>
  </si>
  <si>
    <r>
      <t>งบแสดงการเปลี่ยนแปลงส่วนของผู้ถือหุ้น</t>
    </r>
    <r>
      <rPr>
        <sz val="16"/>
        <rFont val="Angsana New"/>
        <family val="1"/>
      </rPr>
      <t xml:space="preserve"> (ต่อ)</t>
    </r>
  </si>
  <si>
    <t>ยอดคงเหลือ ณ วันที่ 1 มกราคม 2565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</si>
  <si>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</si>
  <si>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</si>
  <si>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>รวมกำไรขาดทุนเบ็ดเสร็จสำหรับงวด</t>
  </si>
  <si>
    <t>ยอดคงเหลือ ณ วันที่ 30 กันยายน 2565</t>
  </si>
  <si>
    <r>
      <rPr>
        <b/>
        <sz val="16"/>
        <rFont val="Angsana New"/>
        <family val="1"/>
      </rPr>
      <t xml:space="preserve">งบแสดงการเปลี่ยนแปลงส่วนของผู้ถือหุ้น </t>
    </r>
    <r>
      <rPr>
        <sz val="16"/>
        <rFont val="Angsana New"/>
        <family val="1"/>
      </rPr>
      <t>(ต่อ)</t>
    </r>
  </si>
  <si>
    <t>ส่วนแบ่งกำไร (ขาดทุน)</t>
  </si>
  <si>
    <t>เบ็ดเสร็จอื่น</t>
  </si>
  <si>
    <t>ใช้หุ้นเป็นเกณฑ์</t>
  </si>
  <si>
    <t>ยอดคงเหลือ ณ วันที่ 1 มกราคม 2564</t>
  </si>
  <si>
    <t>งบกระแสเงินสด</t>
  </si>
  <si>
    <t>กระแสเงินสดจากกิจกรรมดำเนินงาน</t>
  </si>
  <si>
    <t xml:space="preserve">รายการปรับปรุง </t>
  </si>
  <si>
    <t>ค่าเสื่อมราคาและค่าตัดจำหน่าย</t>
  </si>
  <si>
    <t>กลับรายการขาดทุนจากสินค้าล้าสมัย การลดมูลค่าของสินค้า</t>
  </si>
  <si>
    <t>และตัดจำหน่ายสินค้าคงเหลือ</t>
  </si>
  <si>
    <t>ขาดทุนจากอุปกรณ์ที่ยกเลิกการใช้งาน</t>
  </si>
  <si>
    <t>ขาดทุนจากการยกเลิกสินทรัพย์ที่เกิดจากสัญญา</t>
  </si>
  <si>
    <t>ขาดทุนสุทธิจากอัตราแลกเปลี่ยนที่ยังไม่เกิดขึ้น และ</t>
  </si>
  <si>
    <t>การวัดมูลค่ายุติธรรมของตราสารอนุพันธ์</t>
  </si>
  <si>
    <t>ส่วนแบ่ง (กำไร)/ขาดทุน ของบริษัทย่อย การร่วมค้า และบริษัทร่วม</t>
  </si>
  <si>
    <t>ค่าใช้จ่ายผลประโยชน์พนักงาน</t>
  </si>
  <si>
    <t>เงินสดได้มาจากการดำเนินงานก่อนการเปลี่ยนแปลง</t>
  </si>
  <si>
    <t>ในสินทรัพย์และหนี้สินดำเนินงาน</t>
  </si>
  <si>
    <t>การเปลี่ยนแปลงในสินทรัพย์และหนี้สินดำเนินงาน</t>
  </si>
  <si>
    <t>หนี้สินทางการเงินอื่น</t>
  </si>
  <si>
    <t>เงินสดได้มาจากกิจกรรมดำเนินงาน</t>
  </si>
  <si>
    <t>จ่ายผลประโยชน์พนักงาน</t>
  </si>
  <si>
    <t>จ่ายภาษีเงินได้</t>
  </si>
  <si>
    <t>เงินสดสุทธิได้มาจากกิจกรรมดำเนินงาน</t>
  </si>
  <si>
    <r>
      <t xml:space="preserve">งบกระแสเงินสด </t>
    </r>
    <r>
      <rPr>
        <sz val="14.4"/>
        <rFont val="Angsana New"/>
        <family val="1"/>
      </rPr>
      <t>(ต่อ)</t>
    </r>
  </si>
  <si>
    <t>กระแสเงินสดจากกิจกรรมลงทุน</t>
  </si>
  <si>
    <t>รับดอกเบี้ย</t>
  </si>
  <si>
    <t>ซื้อที่ดิน อาคาร อุปกรณ์และสินทรัพย์ไม่มีตัวตนอื่นนอกจากค่าความนิยม</t>
  </si>
  <si>
    <t>จำหน่ายอุปกรณ์</t>
  </si>
  <si>
    <t>จ่ายชำระใบอนุญาตให้ใช้คลื่นความถี่โทรคมนาคม</t>
  </si>
  <si>
    <t>เงินลงทุนในบริษัทย่อยเพิ่มขึ้น</t>
  </si>
  <si>
    <t>เงินให้กู้ยืมระยะยาวแก่กิจการที่เกี่ยวข้องกันเพิ่มขึ้น</t>
  </si>
  <si>
    <t>รับเงินปันผล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</si>
  <si>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</si>
  <si>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</si>
  <si>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จ่ายต้นทุนทางการเงิน</t>
  </si>
  <si>
    <t>จ่ายชำระหนี้สินตามสัญญาเช่า</t>
  </si>
  <si>
    <t>เงินกู้ยืมระยะสั้นจากสถาบันการเงินเพิ่มขึ้น (ลดลง) สุทธิ</t>
  </si>
  <si>
    <t>จ่ายชำระเงินกู้ยืมระยะยาว</t>
  </si>
  <si>
    <t>รับเงินกู้ยืมระยะยาว</t>
  </si>
  <si>
    <t>เงินสดรับจากการออกหุ้น</t>
  </si>
  <si>
    <t>เงินสดจ่ายเพื่อซื้อบริษัทย่อยจากส่วนได้เสียที่ไม่มีอำนาจควบคุม</t>
  </si>
  <si>
    <t>จ่ายเงินปันผล</t>
  </si>
  <si>
    <t>เงินสดสุทธิใช้ไปในกิจกรรมจัดหาเงิน</t>
  </si>
  <si>
    <t>ผลกระทบจากการเปลี่ยนแปลงอัตราแลกเปลี่ยนของยอดคงเหลือ</t>
  </si>
  <si>
    <t>ในสกุลเงินตราต่างประเทศ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</si>
  <si>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</si>
  <si>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</si>
  <si>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30 กันยายน</t>
  </si>
  <si>
    <t>ข้อมูลเพิ่มเติมสำหรับงบกระแสเงินสด</t>
  </si>
  <si>
    <t>รายการที่ไม่ใช่เงินสด</t>
  </si>
  <si>
    <t>ยอดหนี้ค้างชำระจากการลงทุนในรายจ่ายฝ่ายทุน ใบอนุญาตให้ใช้</t>
  </si>
  <si>
    <t>คลื่นความถี่โทรคมนาคม และหนี้สินตามสัญญาเช่า</t>
  </si>
  <si>
    <t>ประมาณการสำหรับผลประโยชน์ตอบแทนจ่าย - สุทธิจากรายได้ค้างรับ</t>
  </si>
  <si>
    <t>เงินลงทุนชั่วคราวลดลงสุทธิ</t>
  </si>
  <si>
    <t>เงินกู้ยืมระยะสั้นจากกิจการที่เกี่ยวข้องกันเพิ่มขึ้น (ลดลง) สุทธิ</t>
  </si>
  <si>
    <t>จ่ายชำระเงินกู้ยืมระยะยาวจากกิจการที่เกี่ยวข้อง</t>
  </si>
  <si>
    <t>เงินลงทุนในการร่วมค้าและบริษัทร่วมเพิ่มขึ้น</t>
  </si>
  <si>
    <t>(กำไร)/ขาดทุนจากการขาย และตัดจำหน่ายสินทรัพย์</t>
  </si>
  <si>
    <r>
      <t xml:space="preserve">    ส่วนแบ่งกำไร</t>
    </r>
    <r>
      <rPr>
        <sz val="14"/>
        <rFont val="Angsana New"/>
        <family val="1"/>
      </rPr>
      <t>เบ็ดเสร็จอื่นในบริษัทย่อยที่ใช้วิธีส่วนได้เสีย</t>
    </r>
  </si>
  <si>
    <r>
      <t xml:space="preserve">    กำไร</t>
    </r>
    <r>
      <rPr>
        <sz val="14"/>
        <rFont val="Angsana New"/>
        <family val="1"/>
      </rPr>
      <t>จากการป้องกันความเสี่ยงในกระแสเงินสด</t>
    </r>
  </si>
  <si>
    <t>เงินลงทุนในการร่วมค้า และบริษัทร่วม</t>
  </si>
  <si>
    <t>(กลับรายการ) ผลขาดทุนด้านเครดิตที่คาดว่าจะเกิดขึ้น</t>
  </si>
  <si>
    <t>กำไรจากการจำหน่ายเงินลงทุน</t>
  </si>
  <si>
    <t>กำไร/(ขาดทุน) จากอัตราแลกเปลี่ยนสุทธิ</t>
  </si>
  <si>
    <t>(ขาดทุน) จากอัตราแลกเปลี่ยนสุทธิ</t>
  </si>
  <si>
    <t>รายการที่อาจจะถูกจัดประเภทใหม่ไว้ในกำไรหรือขาดทุนในภายหลัง</t>
  </si>
  <si>
    <t xml:space="preserve">    ภาษีเงินได้ของรายการที่อาจจะถูกจัดประเภทใหม่ไว้ในกำไรหรือขาดทุน</t>
  </si>
  <si>
    <t>เงินกู้ยืมระยะสั้นจากสถาบันการเงิน</t>
  </si>
  <si>
    <t>เงินให้กู้ยืมระยะสั้นแก่กิจการที่เกี่ยวข้องกัน (เพิ่มขึ้น) ลดลงสุทธิ</t>
  </si>
  <si>
    <t xml:space="preserve">    ที่ใช้วิธีส่วนได้เสีย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</si>
</sst>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&quot;฿&quot;* #,##0.00_-;\-&quot;฿&quot;* #,##0.00_-;_-&quot;฿&quot;* &quot;-&quot;??_-;_-@_-"/>
    <numFmt numFmtId="167" formatCode="_-* #,##0.00_-;\-* #,##0.00_-;_-* &quot;-&quot;??_-;_-@_-"/>
    <numFmt numFmtId="168" formatCode="&quot;$&quot;#,##0;[Red]\-&quot;$&quot;#,##0"/>
    <numFmt numFmtId="169" formatCode="_-&quot;$&quot;* #,##0_-;\-&quot;$&quot;* #,##0_-;_-&quot;$&quot;* &quot;-&quot;_-;_-@_-"/>
    <numFmt numFmtId="170" formatCode="_-&quot;$&quot;* #,##0.00_-;\-&quot;$&quot;* #,##0.00_-;_-&quot;$&quot;* &quot;-&quot;??_-;_-@_-"/>
    <numFmt numFmtId="171" formatCode="#,##0;\(#,##0\)"/>
    <numFmt numFmtId="172" formatCode="_(* #,##0_);_(* \(#,##0\);_(* &quot;-&quot;??_);_(@_)"/>
    <numFmt numFmtId="173" formatCode="0.00_)"/>
    <numFmt numFmtId="174" formatCode="0.0%"/>
    <numFmt numFmtId="175" formatCode="_(* #,##0.0000_);_(* \(#,##0.0000\);_(* &quot;-&quot;??_);_(@_)"/>
    <numFmt numFmtId="176" formatCode="_(* #,##0.00000_);_(* \(#,##0.00000\);_(* &quot;-&quot;?????_);_(@_)"/>
    <numFmt numFmtId="177" formatCode="_(* #,##0_);_(* \(#,##0\);_(* &quot;-&quot;?????_);_(@_)"/>
    <numFmt numFmtId="178" formatCode="_-* #,##0_-;\-* #,##0_-;_-* &quot;-&quot;??_-;_-@_-"/>
    <numFmt numFmtId="179" formatCode="_(* #,##0_);_(* \(#,##0\);_(* &quot;-&quot;??????_);_(@_)"/>
    <numFmt numFmtId="180" formatCode="#,##0.00\ &quot;FB&quot;;[Red]\-#,##0.00\ &quot;FB&quot;"/>
    <numFmt numFmtId="181" formatCode="dd\-mmm\-yy_)"/>
    <numFmt numFmtId="182" formatCode="#,##0.00_ ;[Red]\-#,##0.00\ "/>
    <numFmt numFmtId="183" formatCode="_ &quot;\&quot;* #,##0_ ;_ &quot;\&quot;* \-#,##0_ ;_ &quot;\&quot;* &quot;-&quot;_ ;_ @_ "/>
    <numFmt numFmtId="184" formatCode="_ * #,##0_ ;_ * \-#,##0_ ;_ * &quot;-&quot;_ ;_ @_ "/>
    <numFmt numFmtId="185" formatCode="_ &quot;\&quot;* #,##0.00_ ;_ &quot;\&quot;* \-#,##0.00_ ;_ &quot;\&quot;* &quot;-&quot;??_ ;_ @_ "/>
    <numFmt numFmtId="186" formatCode="_ * #,##0.00_ ;_ * \-#,##0.00_ ;_ * &quot;-&quot;??_ ;_ @_ "/>
    <numFmt numFmtId="187" formatCode="#,##0.0_);\(#,##0.0\)"/>
    <numFmt numFmtId="188" formatCode="_-&quot;Dfl.&quot;\ * #,##0.00_-;_-&quot;Dfl.&quot;\ * #,##0.00\-;_-&quot;Dfl.&quot;\ * &quot;-&quot;??_-;_-@_-"/>
    <numFmt numFmtId="189" formatCode="_-* #,##0.00_-;_-* #,##0.00\-;_-* &quot;-&quot;??_-;_-@_-"/>
    <numFmt numFmtId="190" formatCode="_-&quot;?&quot;* #,##0_-;\-&quot;?&quot;* #,##0_-;_-&quot;?&quot;* &quot;-&quot;_-;_-@_-"/>
    <numFmt numFmtId="191" formatCode="_-&quot;?&quot;* #,##0.00_-;\-&quot;?&quot;* #,##0.00_-;_-&quot;?&quot;* &quot;-&quot;??_-;_-@_-"/>
    <numFmt numFmtId="192" formatCode="_-* #,##0_-;_-* #,##0\-;_-* &quot;-&quot;_-;_-@_-"/>
    <numFmt numFmtId="193" formatCode="_-&quot;Dfl.&quot;\ * #,##0_-;_-&quot;Dfl.&quot;\ * #,##0\-;_-&quot;Dfl.&quot;\ * &quot;-&quot;_-;_-@_-"/>
    <numFmt numFmtId="194" formatCode="_ * #,##0_)\ _฿_ ;_ * \(#,##0\)\ _฿_ ;_ * &quot;-&quot;_)\ _฿_ ;_ @_ "/>
    <numFmt numFmtId="195" formatCode="&quot;\&quot;#,##0;[Red]&quot;\&quot;\-#,##0"/>
    <numFmt numFmtId="196" formatCode="&quot;\&quot;#,##0.00;[Red]&quot;\&quot;\-#,##0.00"/>
    <numFmt numFmtId="197" formatCode="#,##0.0%;[Red]\(#,##0.0%\)"/>
    <numFmt numFmtId="198" formatCode="#.\ \ "/>
    <numFmt numFmtId="199" formatCode="##.\ \ "/>
    <numFmt numFmtId="200" formatCode="###0_);[Red]\(###0\)"/>
    <numFmt numFmtId="201" formatCode="0.0%;\(0.0%\)"/>
    <numFmt numFmtId="202" formatCode="#,##0.00&quot;£&quot;_);[Red]\(#,##0.00&quot;£&quot;\)"/>
    <numFmt numFmtId="203" formatCode="* \(#,##0\);* #,##0_);&quot;-&quot;??_);@"/>
    <numFmt numFmtId="204" formatCode="&quot;$&quot;#,##0_);\(&quot;$&quot;#,##0.0\)"/>
    <numFmt numFmtId="205" formatCode="\ว\ \ด\ด\ด\ด\ &quot;ค.ศ.&quot;\ \ค\ค\ค\ค"/>
    <numFmt numFmtId="206" formatCode="#,##0.00&quot; F&quot;_);\(#,##0.00&quot; F&quot;\)"/>
    <numFmt numFmtId="207" formatCode="* #,##0_);* \(#,##0\);&quot;-&quot;??_);@"/>
    <numFmt numFmtId="208" formatCode="#,##0\ \ ;\(#,##0\)\ ;\—\ \ \ \ "/>
    <numFmt numFmtId="209" formatCode="0."/>
    <numFmt numFmtId="210" formatCode="&quot;0&quot;#.0"/>
    <numFmt numFmtId="211" formatCode="&quot;0&quot;#"/>
    <numFmt numFmtId="212" formatCode="&quot;?&quot;#,##0;[Red]\-&quot;?&quot;#,##0"/>
    <numFmt numFmtId="213" formatCode="0.0&quot;  &quot;"/>
    <numFmt numFmtId="214" formatCode="&quot;฿&quot;\t#,##0_);[Red]\(&quot;฿&quot;\t#,##0\)"/>
    <numFmt numFmtId="215" formatCode="_-* #,##0&quot; F&quot;_-;\-* #,##0&quot; F&quot;_-;_-* &quot;-&quot;&quot; F&quot;_-;_-@_-"/>
    <numFmt numFmtId="216" formatCode="_-* #,##0.00&quot; F&quot;_-;\-* #,##0.00&quot; F&quot;_-;_-* &quot;-&quot;??&quot; F&quot;_-;_-@_-"/>
    <numFmt numFmtId="217" formatCode="#,##0.00&quot; $&quot;;\-#,##0.00&quot; $&quot;"/>
    <numFmt numFmtId="218" formatCode="#,##0&quot; F&quot;_);[Red]\(#,##0&quot; F&quot;\)"/>
    <numFmt numFmtId="219" formatCode="0%_);\(0%\)"/>
    <numFmt numFmtId="220" formatCode="#,##0&quot;£&quot;_);[Red]\(#,##0&quot;£&quot;\)"/>
    <numFmt numFmtId="221" formatCode="&quot;ฃ&quot;#,##0.00;[Red]\-&quot;ฃ&quot;#,##0.00"/>
    <numFmt numFmtId="222" formatCode="[$THB]\ #,##0.00;\-[$THB]\ #,##0.00"/>
    <numFmt numFmtId="223" formatCode="\\#,##0.00;[Red]&quot;\\\\\-&quot;#,##0.00"/>
    <numFmt numFmtId="224" formatCode="#,##0.00&quot; FB&quot;;[Red]\-#,##0.00&quot; FB&quot;"/>
    <numFmt numFmtId="225" formatCode="#,##0.0_);[Red]\(#,##0.0\)"/>
    <numFmt numFmtId="226" formatCode="General_)"/>
    <numFmt numFmtId="227" formatCode="#,##0.00\ ;\(#,##0.00\)"/>
    <numFmt numFmtId="228" formatCode="#,##0.00_);[Red]\(#,##0.00\);_(* &quot;-&quot;??_)"/>
    <numFmt numFmtId="229" formatCode="_-* #,##0_-;\-* #,##0_-;_-* \-_-;_-@_-"/>
    <numFmt numFmtId="230" formatCode="_(* #,##0_);_(* \(#,##0\);_(* \-_);_(@_)"/>
    <numFmt numFmtId="231" formatCode="[$-409]mmm\-yy;@"/>
    <numFmt numFmtId="232" formatCode="&quot;\&quot;#,##0.00;[Red]&quot;\&quot;&quot;\&quot;&quot;\&quot;&quot;\&quot;&quot;\&quot;\-#,##0.00"/>
    <numFmt numFmtId="233" formatCode="#,##0.00\ &quot;F&quot;;\-#,##0.00\ &quot;F&quot;"/>
    <numFmt numFmtId="234" formatCode="_-* #,##0.00_-;\-* #,##0.00_-;_-* \-??_-;_-@_-"/>
    <numFmt numFmtId="235" formatCode="_(* #,##0.00_);_(* \(#,##0.00\);_(* &quot;-&quot;_);_(@_)"/>
    <numFmt numFmtId="236" formatCode="#,##0.00;\(#,##0.00\)"/>
  </numFmts>
  <fonts count="278">
    <font>
      <sz val="15"/>
      <name val="Angsana New"/>
      <charset val="222"/>
    </font>
    <font>
      <sz val="11"/>
      <color indexed="8"/>
      <name val="Calibri"/>
      <family val="2"/>
    </font>
    <font>
      <sz val="14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5"/>
      <name val="Angsana New"/>
      <family val="1"/>
    </font>
    <font>
      <sz val="10"/>
      <name val="Arial"/>
      <family val="2"/>
    </font>
    <font>
      <b/>
      <sz val="14"/>
      <name val="Angsana New"/>
      <family val="1"/>
    </font>
    <font>
      <b/>
      <i/>
      <sz val="14"/>
      <name val="Angsana New"/>
      <family val="1"/>
    </font>
    <font>
      <i/>
      <sz val="14"/>
      <name val="Angsana New"/>
      <family val="1"/>
    </font>
    <font>
      <sz val="14"/>
      <name val="Times New Roman"/>
      <family val="1"/>
    </font>
    <font>
      <sz val="14.4"/>
      <name val="Angsana New"/>
      <family val="1"/>
    </font>
    <font>
      <b/>
      <sz val="13"/>
      <name val="Angsana New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3"/>
      <name val="Angsana New"/>
      <family val="1"/>
    </font>
    <font>
      <sz val="10"/>
      <name val="Times New Roman"/>
      <family val="1"/>
    </font>
    <font>
      <sz val="11"/>
      <name val="Angsana New"/>
      <family val="1"/>
    </font>
    <font>
      <b/>
      <sz val="11"/>
      <name val="Angsana New"/>
      <family val="1"/>
    </font>
    <font>
      <sz val="12"/>
      <name val="Angsana New"/>
      <family val="1"/>
    </font>
    <font>
      <b/>
      <sz val="11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0"/>
      <name val="MS Sans Serif"/>
      <family val="2"/>
      <charset val="222"/>
    </font>
    <font>
      <sz val="11"/>
      <color indexed="8"/>
      <name val="Tahoma"/>
      <family val="2"/>
      <charset val="222"/>
    </font>
    <font>
      <sz val="14"/>
      <color indexed="9"/>
      <name val="Angsana New"/>
      <family val="1"/>
    </font>
    <font>
      <sz val="14"/>
      <color indexed="10"/>
      <name val="Angsana New"/>
      <family val="1"/>
    </font>
    <font>
      <sz val="11"/>
      <color indexed="10"/>
      <name val="Angsana New"/>
      <family val="1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  <charset val="222"/>
    </font>
    <font>
      <sz val="9"/>
      <name val="Arial"/>
      <family val="2"/>
    </font>
    <font>
      <sz val="7"/>
      <name val="Small Fonts"/>
      <family val="2"/>
    </font>
    <font>
      <sz val="8"/>
      <name val="Arial"/>
      <family val="2"/>
    </font>
    <font>
      <sz val="14"/>
      <name val="AngsanaUPC"/>
      <family val="1"/>
      <charset val="222"/>
    </font>
    <font>
      <sz val="14"/>
      <name val="CordiaUPC"/>
      <family val="2"/>
      <charset val="222"/>
    </font>
    <font>
      <b/>
      <sz val="10"/>
      <name val="Arial"/>
      <family val="2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sz val="8"/>
      <color indexed="14"/>
      <name val="Comic Sans MS"/>
      <family val="4"/>
    </font>
    <font>
      <b/>
      <sz val="16"/>
      <name val="FreesiaUPC"/>
      <family val="2"/>
      <charset val="222"/>
    </font>
    <font>
      <b/>
      <sz val="10"/>
      <name val="MS Sans Serif"/>
      <family val="2"/>
    </font>
    <font>
      <b/>
      <sz val="12"/>
      <name val="Arial"/>
      <family val="2"/>
    </font>
    <font>
      <sz val="12"/>
      <name val="CordiaUPC"/>
      <family val="2"/>
      <charset val="222"/>
    </font>
    <font>
      <sz val="12"/>
      <name val="นูลมรผ"/>
      <charset val="222"/>
    </font>
    <font>
      <b/>
      <sz val="10"/>
      <color indexed="10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24"/>
      <color indexed="49"/>
      <name val="Arial Narrow"/>
      <family val="2"/>
    </font>
    <font>
      <b/>
      <sz val="14"/>
      <name val="AngsanaUPC"/>
      <family val="1"/>
      <charset val="222"/>
    </font>
    <font>
      <b/>
      <i/>
      <sz val="18"/>
      <color indexed="28"/>
      <name val="AngsanaUPC"/>
      <family val="1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4"/>
      <name val="AngsanaUPC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name val="Tahoma"/>
      <family val="2"/>
    </font>
    <font>
      <b/>
      <sz val="10"/>
      <name val="Tahoma"/>
      <family val="2"/>
    </font>
    <font>
      <b/>
      <i/>
      <sz val="11"/>
      <color indexed="8"/>
      <name val="Times New Roman"/>
      <family val="1"/>
    </font>
    <font>
      <sz val="14"/>
      <name val="?? ??"/>
      <charset val="222"/>
    </font>
    <font>
      <u/>
      <sz val="10.5"/>
      <color indexed="12"/>
      <name val="Cordia New"/>
      <family val="2"/>
    </font>
    <font>
      <u/>
      <sz val="10.5"/>
      <color indexed="36"/>
      <name val="Cordia New"/>
      <family val="2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l?r ?o?S?V?b?N"/>
      <family val="1"/>
    </font>
    <font>
      <sz val="11"/>
      <color indexed="8"/>
      <name val="ＭＳ Ｐゴシック"/>
      <family val="3"/>
      <charset val="128"/>
    </font>
    <font>
      <sz val="16"/>
      <name val="CordiaUPC"/>
      <family val="1"/>
    </font>
    <font>
      <sz val="11"/>
      <color indexed="9"/>
      <name val="ＭＳ Ｐゴシック"/>
      <family val="3"/>
      <charset val="128"/>
    </font>
    <font>
      <sz val="12"/>
      <name val="นูลมรผ"/>
    </font>
    <font>
      <sz val="10"/>
      <name val="Book Antiqua"/>
      <family val="1"/>
    </font>
    <font>
      <b/>
      <sz val="10"/>
      <name val="Book Antiqua"/>
      <family val="1"/>
    </font>
    <font>
      <sz val="8"/>
      <name val="Times New Roman"/>
      <family val="1"/>
    </font>
    <font>
      <sz val="12"/>
      <name val="Tms Rmn"/>
    </font>
    <font>
      <b/>
      <sz val="10"/>
      <name val="MS Sans Serif"/>
      <family val="2"/>
      <charset val="222"/>
    </font>
    <font>
      <sz val="10"/>
      <name val="Helv"/>
      <family val="2"/>
    </font>
    <font>
      <sz val="10"/>
      <color indexed="8"/>
      <name val="Impact"/>
      <family val="2"/>
    </font>
    <font>
      <sz val="10"/>
      <name val="MS Serif"/>
      <family val="1"/>
    </font>
    <font>
      <b/>
      <sz val="10"/>
      <name val="Tms Rmn"/>
      <family val="1"/>
    </font>
    <font>
      <sz val="10"/>
      <color indexed="16"/>
      <name val="MS Serif"/>
      <family val="1"/>
    </font>
    <font>
      <b/>
      <sz val="12"/>
      <color indexed="9"/>
      <name val="Tms Rmn"/>
    </font>
    <font>
      <b/>
      <sz val="12"/>
      <name val="Tahoma"/>
      <family val="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8"/>
      <color indexed="12"/>
      <name val="Helv"/>
      <charset val="222"/>
    </font>
    <font>
      <sz val="18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0"/>
      <name val="Geneva"/>
      <family val="2"/>
    </font>
    <font>
      <sz val="10"/>
      <name val="CG Times (WN)"/>
      <charset val="222"/>
    </font>
    <font>
      <b/>
      <sz val="11"/>
      <color indexed="16"/>
      <name val="Times New Roman"/>
      <family val="1"/>
    </font>
    <font>
      <b/>
      <sz val="12"/>
      <color indexed="8"/>
      <name val="Times New Roman"/>
      <family val="1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8"/>
      <name val="Wingdings"/>
      <charset val="2"/>
    </font>
    <font>
      <u/>
      <sz val="9"/>
      <name val="Helv"/>
    </font>
    <font>
      <sz val="8"/>
      <name val="MS Sans Serif"/>
      <family val="2"/>
      <charset val="222"/>
    </font>
    <font>
      <sz val="9"/>
      <name val="Geneva"/>
      <family val="2"/>
    </font>
    <font>
      <b/>
      <sz val="14"/>
      <name val="Cordia New"/>
      <family val="2"/>
      <charset val="222"/>
    </font>
    <font>
      <b/>
      <sz val="8"/>
      <color indexed="8"/>
      <name val="Helv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52"/>
      <name val="ＭＳ Ｐゴシック"/>
      <family val="3"/>
      <charset val="128"/>
    </font>
    <font>
      <u/>
      <sz val="14"/>
      <color indexed="12"/>
      <name val="Cordia New"/>
      <family val="2"/>
    </font>
    <font>
      <sz val="12"/>
      <name val="ทsฒำฉ๚ล้"/>
      <charset val="136"/>
    </font>
    <font>
      <u/>
      <sz val="14"/>
      <color indexed="36"/>
      <name val="Cordia New"/>
      <family val="2"/>
    </font>
    <font>
      <sz val="11"/>
      <name val="ตธฟ๒"/>
      <family val="3"/>
      <charset val="129"/>
    </font>
    <font>
      <sz val="12"/>
      <name val="นูลมรผ"/>
      <charset val="129"/>
    </font>
    <font>
      <sz val="11"/>
      <name val="돋움"/>
      <family val="3"/>
      <charset val="129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2"/>
      <name val="宋体"/>
      <charset val="134"/>
    </font>
    <font>
      <u/>
      <sz val="12"/>
      <color indexed="36"/>
      <name val="宋体"/>
      <charset val="134"/>
    </font>
    <font>
      <sz val="11"/>
      <color indexed="20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新細明體"/>
      <family val="1"/>
      <charset val="136"/>
    </font>
    <font>
      <u/>
      <sz val="12"/>
      <color indexed="12"/>
      <name val="宋体"/>
      <charset val="134"/>
    </font>
    <font>
      <sz val="12"/>
      <name val="Osaka"/>
      <family val="3"/>
    </font>
    <font>
      <b/>
      <sz val="11"/>
      <color indexed="8"/>
      <name val="ＭＳ Ｐゴシック"/>
      <family val="3"/>
      <charset val="128"/>
    </font>
    <font>
      <b/>
      <i/>
      <sz val="16"/>
      <name val="Helv"/>
      <family val="2"/>
    </font>
    <font>
      <u/>
      <sz val="8"/>
      <color indexed="12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10"/>
      <color indexed="8"/>
      <name val="MS Sans Serif"/>
      <family val="2"/>
      <charset val="222"/>
    </font>
    <font>
      <b/>
      <i/>
      <sz val="16"/>
      <name val="Arial"/>
      <family val="2"/>
      <charset val="222"/>
    </font>
    <font>
      <sz val="14"/>
      <name val="DilleniaUPC"/>
      <family val="1"/>
      <charset val="222"/>
    </font>
    <font>
      <sz val="11"/>
      <name val="明朝"/>
      <family val="3"/>
      <charset val="128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6"/>
      <name val="Arial"/>
      <family val="2"/>
    </font>
    <font>
      <sz val="12"/>
      <name val="¹ÙÅÁÃ¼"/>
      <family val="1"/>
    </font>
    <font>
      <b/>
      <sz val="16"/>
      <name val="FreesiaUPC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b/>
      <sz val="10"/>
      <color indexed="18"/>
      <name val="Symbol"/>
      <family val="1"/>
      <charset val="2"/>
    </font>
    <font>
      <b/>
      <sz val="8"/>
      <color indexed="8"/>
      <name val="Wingdings"/>
      <charset val="2"/>
    </font>
    <font>
      <b/>
      <sz val="8"/>
      <color indexed="10"/>
      <name val="Wingdings"/>
      <charset val="2"/>
    </font>
    <font>
      <b/>
      <sz val="8"/>
      <color indexed="9"/>
      <name val="Wingdings"/>
      <charset val="2"/>
    </font>
    <font>
      <u/>
      <sz val="10"/>
      <color indexed="36"/>
      <name val="Arial"/>
      <family val="2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52"/>
      <name val="宋体"/>
      <charset val="134"/>
    </font>
    <font>
      <sz val="10"/>
      <color indexed="8"/>
      <name val="Arial"/>
      <family val="2"/>
      <charset val="1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sz val="12"/>
      <name val="Tms Rmn"/>
      <family val="1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i/>
      <sz val="8"/>
      <color indexed="8"/>
      <name val="Comic Sans MS"/>
      <family val="4"/>
      <charset val="222"/>
    </font>
    <font>
      <b/>
      <sz val="10"/>
      <color indexed="8"/>
      <name val="Comic Sans MS"/>
      <family val="4"/>
      <charset val="222"/>
    </font>
    <font>
      <b/>
      <sz val="14"/>
      <name val="Comic Sans MS"/>
      <family val="4"/>
      <charset val="222"/>
    </font>
    <font>
      <sz val="8"/>
      <color indexed="14"/>
      <name val="Comic Sans MS"/>
      <family val="4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b/>
      <sz val="11"/>
      <color indexed="5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b/>
      <sz val="18"/>
      <color indexed="62"/>
      <name val="Cambria"/>
      <family val="2"/>
    </font>
    <font>
      <sz val="10"/>
      <color indexed="8"/>
      <name val="Tahoma"/>
      <family val="2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theme="1"/>
      <name val="Calibri"/>
      <family val="2"/>
      <charset val="222"/>
    </font>
    <font>
      <sz val="10"/>
      <color theme="1"/>
      <name val="Arial"/>
      <family val="2"/>
    </font>
    <font>
      <b/>
      <sz val="11"/>
      <color rgb="FF3F3F3F"/>
      <name val="Calibri"/>
      <family val="2"/>
      <charset val="222"/>
      <scheme val="minor"/>
    </font>
    <font>
      <b/>
      <sz val="18"/>
      <color theme="3"/>
      <name val="Cambria"/>
      <family val="2"/>
      <charset val="222"/>
    </font>
    <font>
      <sz val="18"/>
      <color theme="3"/>
      <name val="Cambria"/>
      <family val="2"/>
      <charset val="222"/>
    </font>
    <font>
      <b/>
      <sz val="11"/>
      <color theme="1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b/>
      <sz val="12"/>
      <name val="Angsana New"/>
      <family val="1"/>
    </font>
    <font>
      <sz val="14"/>
      <color theme="0"/>
      <name val="Angsana New"/>
      <family val="1"/>
    </font>
    <font>
      <sz val="14"/>
      <name val="Angsana New"/>
      <family val="1"/>
      <charset val="222"/>
    </font>
    <font>
      <b/>
      <sz val="12"/>
      <name val="Times New Roman"/>
      <family val="1"/>
    </font>
    <font>
      <sz val="10"/>
      <color rgb="FFFF0000"/>
      <name val="Times New Roman"/>
      <family val="1"/>
    </font>
    <font>
      <sz val="12"/>
      <name val="Angsana New"/>
      <family val="1"/>
      <charset val="222"/>
    </font>
    <font>
      <b/>
      <sz val="12"/>
      <name val="Angsana New"/>
      <family val="1"/>
      <charset val="222"/>
    </font>
    <font>
      <b/>
      <sz val="13"/>
      <name val="Angsana New"/>
      <family val="1"/>
      <charset val="222"/>
    </font>
    <font>
      <sz val="12"/>
      <color theme="1"/>
      <name val="Times New Roman"/>
      <family val="1"/>
    </font>
    <font>
      <sz val="14"/>
      <color theme="1"/>
      <name val="Angsana New"/>
      <family val="1"/>
    </font>
  </fonts>
  <fills count="11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35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11"/>
      </patternFill>
    </fill>
    <fill>
      <patternFill patternType="solid">
        <fgColor indexed="5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5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darkVertical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23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1"/>
        <bgColor indexed="44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40"/>
        <bgColor indexed="49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41"/>
      </patternFill>
    </fill>
    <fill>
      <patternFill patternType="solid">
        <fgColor indexed="43"/>
        <bgColor indexed="4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5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</borders>
  <cellStyleXfs count="3490">
    <xf numFmtId="0" fontId="0" fillId="0" borderId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3" fillId="0" borderId="0"/>
    <xf numFmtId="0" fontId="1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112" fillId="0" borderId="0" applyNumberForma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181" fillId="0" borderId="0"/>
    <xf numFmtId="0" fontId="7" fillId="0" borderId="0"/>
    <xf numFmtId="0" fontId="3" fillId="0" borderId="0"/>
    <xf numFmtId="0" fontId="7" fillId="0" borderId="0"/>
    <xf numFmtId="0" fontId="11" fillId="0" borderId="0"/>
    <xf numFmtId="0" fontId="11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11" fillId="0" borderId="0"/>
    <xf numFmtId="0" fontId="51" fillId="0" borderId="0" applyNumberFormat="0" applyFill="0" applyBorder="0" applyAlignment="0" applyProtection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1" fillId="0" borderId="0" applyNumberForma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51" fillId="0" borderId="0" applyNumberFormat="0" applyFill="0" applyBorder="0" applyAlignment="0" applyProtection="0"/>
    <xf numFmtId="0" fontId="11" fillId="0" borderId="0"/>
    <xf numFmtId="0" fontId="11" fillId="0" borderId="0"/>
    <xf numFmtId="222" fontId="11" fillId="0" borderId="0"/>
    <xf numFmtId="222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1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0" fontId="97" fillId="0" borderId="0"/>
    <xf numFmtId="189" fontId="11" fillId="0" borderId="0" applyFont="0" applyFill="0" applyBorder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165" fontId="43" fillId="0" borderId="0" applyFont="0" applyFill="0" applyBorder="0" applyAlignment="0" applyProtection="0"/>
    <xf numFmtId="190" fontId="43" fillId="0" borderId="0" applyFont="0" applyFill="0" applyBorder="0" applyAlignment="0" applyProtection="0"/>
    <xf numFmtId="0" fontId="99" fillId="0" borderId="0" applyNumberFormat="0" applyFill="0" applyBorder="0" applyAlignment="0" applyProtection="0">
      <alignment vertical="top"/>
      <protection locked="0"/>
    </xf>
    <xf numFmtId="191" fontId="43" fillId="0" borderId="0" applyFont="0" applyFill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192" fontId="11" fillId="0" borderId="0" applyFont="0" applyFill="0" applyBorder="0" applyAlignment="0" applyProtection="0"/>
    <xf numFmtId="165" fontId="101" fillId="0" borderId="0" applyFont="0" applyFill="0" applyBorder="0" applyAlignment="0" applyProtection="0"/>
    <xf numFmtId="0" fontId="102" fillId="0" borderId="0"/>
    <xf numFmtId="193" fontId="11" fillId="0" borderId="0" applyFont="0" applyFill="0" applyBorder="0" applyAlignment="0" applyProtection="0"/>
    <xf numFmtId="173" fontId="182" fillId="0" borderId="0"/>
    <xf numFmtId="0" fontId="183" fillId="0" borderId="0"/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12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212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12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165" fontId="11" fillId="0" borderId="0" applyFont="0" applyFill="0" applyBorder="0" applyAlignment="0" applyProtection="0"/>
    <xf numFmtId="194" fontId="43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212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0"/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/>
    <xf numFmtId="0" fontId="11" fillId="0" borderId="0"/>
    <xf numFmtId="0" fontId="26" fillId="0" borderId="0"/>
    <xf numFmtId="0" fontId="26" fillId="0" borderId="0"/>
    <xf numFmtId="222" fontId="26" fillId="0" borderId="0"/>
    <xf numFmtId="0" fontId="184" fillId="0" borderId="0"/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165" fontId="11" fillId="0" borderId="0" applyFont="0" applyFill="0" applyBorder="0" applyAlignment="0" applyProtection="0"/>
    <xf numFmtId="0" fontId="212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26" fillId="0" borderId="0"/>
    <xf numFmtId="0" fontId="26" fillId="0" borderId="0"/>
    <xf numFmtId="222" fontId="26" fillId="0" borderId="0"/>
    <xf numFmtId="194" fontId="43" fillId="0" borderId="0" applyFont="0" applyFill="0" applyBorder="0" applyAlignment="0" applyProtection="0"/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5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165" fontId="11" fillId="0" borderId="0" applyFont="0" applyFill="0" applyBorder="0" applyAlignment="0" applyProtection="0"/>
    <xf numFmtId="194" fontId="43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26" fillId="0" borderId="0"/>
    <xf numFmtId="0" fontId="26" fillId="0" borderId="0"/>
    <xf numFmtId="194" fontId="43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94" fontId="43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5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165" fontId="11" fillId="0" borderId="0" applyFont="0" applyFill="0" applyBorder="0" applyAlignment="0" applyProtection="0"/>
    <xf numFmtId="0" fontId="26" fillId="0" borderId="0"/>
    <xf numFmtId="0" fontId="11" fillId="0" borderId="0">
      <alignment vertical="top"/>
    </xf>
    <xf numFmtId="194" fontId="4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26" fillId="0" borderId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222" fontId="26" fillId="0" borderId="0"/>
    <xf numFmtId="0" fontId="26" fillId="0" borderId="0"/>
    <xf numFmtId="222" fontId="26" fillId="0" borderId="0"/>
    <xf numFmtId="222" fontId="26" fillId="0" borderId="0"/>
    <xf numFmtId="0" fontId="26" fillId="0" borderId="0"/>
    <xf numFmtId="222" fontId="26" fillId="0" borderId="0"/>
    <xf numFmtId="165" fontId="11" fillId="0" borderId="0" applyFont="0" applyFill="0" applyBorder="0" applyAlignment="0" applyProtection="0"/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165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222" fontId="11" fillId="0" borderId="0"/>
    <xf numFmtId="222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222" fontId="11" fillId="0" borderId="0"/>
    <xf numFmtId="222" fontId="11" fillId="0" borderId="0"/>
    <xf numFmtId="0" fontId="11" fillId="0" borderId="0"/>
    <xf numFmtId="0" fontId="11" fillId="0" borderId="0"/>
    <xf numFmtId="222" fontId="11" fillId="0" borderId="0"/>
    <xf numFmtId="222" fontId="11" fillId="0" borderId="0"/>
    <xf numFmtId="0" fontId="26" fillId="0" borderId="0"/>
    <xf numFmtId="0" fontId="26" fillId="0" borderId="0"/>
    <xf numFmtId="194" fontId="43" fillId="0" borderId="0" applyFont="0" applyFill="0" applyBorder="0" applyAlignment="0" applyProtection="0"/>
    <xf numFmtId="0" fontId="26" fillId="0" borderId="0"/>
    <xf numFmtId="0" fontId="26" fillId="0" borderId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194" fontId="43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212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195" fontId="103" fillId="0" borderId="0" applyFont="0" applyFill="0" applyBorder="0" applyAlignment="0" applyProtection="0"/>
    <xf numFmtId="196" fontId="103" fillId="0" borderId="0" applyFont="0" applyFill="0" applyBorder="0" applyAlignment="0" applyProtection="0"/>
    <xf numFmtId="0" fontId="103" fillId="0" borderId="0"/>
    <xf numFmtId="0" fontId="11" fillId="0" borderId="0"/>
    <xf numFmtId="0" fontId="26" fillId="0" borderId="0"/>
    <xf numFmtId="222" fontId="3" fillId="0" borderId="0"/>
    <xf numFmtId="0" fontId="11" fillId="0" borderId="0"/>
    <xf numFmtId="0" fontId="11" fillId="0" borderId="0"/>
    <xf numFmtId="222" fontId="3" fillId="0" borderId="0"/>
    <xf numFmtId="0" fontId="11" fillId="0" borderId="0"/>
    <xf numFmtId="222" fontId="26" fillId="0" borderId="0"/>
    <xf numFmtId="0" fontId="43" fillId="0" borderId="0" applyFont="0" applyFill="0" applyBorder="0" applyAlignment="0" applyProtection="0"/>
    <xf numFmtId="0" fontId="27" fillId="2" borderId="0" applyNumberFormat="0" applyBorder="0" applyAlignment="0" applyProtection="0"/>
    <xf numFmtId="0" fontId="248" fillId="83" borderId="0" applyNumberFormat="0" applyBorder="0" applyAlignment="0" applyProtection="0"/>
    <xf numFmtId="0" fontId="248" fillId="83" borderId="0" applyNumberFormat="0" applyBorder="0" applyAlignment="0" applyProtection="0"/>
    <xf numFmtId="0" fontId="1" fillId="2" borderId="0" applyNumberFormat="0" applyBorder="0" applyAlignment="0" applyProtection="0"/>
    <xf numFmtId="0" fontId="248" fillId="83" borderId="0" applyNumberFormat="0" applyBorder="0" applyAlignment="0" applyProtection="0"/>
    <xf numFmtId="0" fontId="248" fillId="83" borderId="0" applyNumberFormat="0" applyBorder="0" applyAlignment="0" applyProtection="0"/>
    <xf numFmtId="0" fontId="248" fillId="83" borderId="0" applyNumberFormat="0" applyBorder="0" applyAlignment="0" applyProtection="0"/>
    <xf numFmtId="0" fontId="34" fillId="2" borderId="0" applyNumberFormat="0" applyBorder="0" applyAlignment="0" applyProtection="0"/>
    <xf numFmtId="0" fontId="248" fillId="83" borderId="0" applyNumberFormat="0" applyBorder="0" applyAlignment="0" applyProtection="0"/>
    <xf numFmtId="0" fontId="248" fillId="83" borderId="0" applyNumberFormat="0" applyBorder="0" applyAlignment="0" applyProtection="0"/>
    <xf numFmtId="0" fontId="1" fillId="2" borderId="0" applyNumberFormat="0" applyBorder="0" applyAlignment="0" applyProtection="0"/>
    <xf numFmtId="0" fontId="248" fillId="83" borderId="0" applyNumberFormat="0" applyBorder="0" applyAlignment="0" applyProtection="0"/>
    <xf numFmtId="0" fontId="248" fillId="83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27" fillId="4" borderId="0" applyNumberFormat="0" applyBorder="0" applyAlignment="0" applyProtection="0"/>
    <xf numFmtId="0" fontId="248" fillId="84" borderId="0" applyNumberFormat="0" applyBorder="0" applyAlignment="0" applyProtection="0"/>
    <xf numFmtId="0" fontId="248" fillId="84" borderId="0" applyNumberFormat="0" applyBorder="0" applyAlignment="0" applyProtection="0"/>
    <xf numFmtId="0" fontId="1" fillId="5" borderId="0" applyNumberFormat="0" applyBorder="0" applyAlignment="0" applyProtection="0"/>
    <xf numFmtId="0" fontId="248" fillId="84" borderId="0" applyNumberFormat="0" applyBorder="0" applyAlignment="0" applyProtection="0"/>
    <xf numFmtId="0" fontId="248" fillId="84" borderId="0" applyNumberFormat="0" applyBorder="0" applyAlignment="0" applyProtection="0"/>
    <xf numFmtId="0" fontId="248" fillId="84" borderId="0" applyNumberFormat="0" applyBorder="0" applyAlignment="0" applyProtection="0"/>
    <xf numFmtId="0" fontId="34" fillId="4" borderId="0" applyNumberFormat="0" applyBorder="0" applyAlignment="0" applyProtection="0"/>
    <xf numFmtId="0" fontId="248" fillId="84" borderId="0" applyNumberFormat="0" applyBorder="0" applyAlignment="0" applyProtection="0"/>
    <xf numFmtId="0" fontId="248" fillId="84" borderId="0" applyNumberFormat="0" applyBorder="0" applyAlignment="0" applyProtection="0"/>
    <xf numFmtId="0" fontId="1" fillId="4" borderId="0" applyNumberFormat="0" applyBorder="0" applyAlignment="0" applyProtection="0"/>
    <xf numFmtId="0" fontId="248" fillId="84" borderId="0" applyNumberFormat="0" applyBorder="0" applyAlignment="0" applyProtection="0"/>
    <xf numFmtId="0" fontId="248" fillId="8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27" fillId="6" borderId="0" applyNumberFormat="0" applyBorder="0" applyAlignment="0" applyProtection="0"/>
    <xf numFmtId="0" fontId="248" fillId="85" borderId="0" applyNumberFormat="0" applyBorder="0" applyAlignment="0" applyProtection="0"/>
    <xf numFmtId="0" fontId="248" fillId="85" borderId="0" applyNumberFormat="0" applyBorder="0" applyAlignment="0" applyProtection="0"/>
    <xf numFmtId="0" fontId="1" fillId="7" borderId="0" applyNumberFormat="0" applyBorder="0" applyAlignment="0" applyProtection="0"/>
    <xf numFmtId="0" fontId="248" fillId="85" borderId="0" applyNumberFormat="0" applyBorder="0" applyAlignment="0" applyProtection="0"/>
    <xf numFmtId="0" fontId="248" fillId="85" borderId="0" applyNumberFormat="0" applyBorder="0" applyAlignment="0" applyProtection="0"/>
    <xf numFmtId="0" fontId="248" fillId="85" borderId="0" applyNumberFormat="0" applyBorder="0" applyAlignment="0" applyProtection="0"/>
    <xf numFmtId="0" fontId="34" fillId="6" borderId="0" applyNumberFormat="0" applyBorder="0" applyAlignment="0" applyProtection="0"/>
    <xf numFmtId="0" fontId="248" fillId="85" borderId="0" applyNumberFormat="0" applyBorder="0" applyAlignment="0" applyProtection="0"/>
    <xf numFmtId="0" fontId="248" fillId="85" borderId="0" applyNumberFormat="0" applyBorder="0" applyAlignment="0" applyProtection="0"/>
    <xf numFmtId="0" fontId="1" fillId="6" borderId="0" applyNumberFormat="0" applyBorder="0" applyAlignment="0" applyProtection="0"/>
    <xf numFmtId="0" fontId="248" fillId="85" borderId="0" applyNumberFormat="0" applyBorder="0" applyAlignment="0" applyProtection="0"/>
    <xf numFmtId="0" fontId="248" fillId="8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27" fillId="8" borderId="0" applyNumberFormat="0" applyBorder="0" applyAlignment="0" applyProtection="0"/>
    <xf numFmtId="0" fontId="248" fillId="86" borderId="0" applyNumberFormat="0" applyBorder="0" applyAlignment="0" applyProtection="0"/>
    <xf numFmtId="0" fontId="248" fillId="86" borderId="0" applyNumberFormat="0" applyBorder="0" applyAlignment="0" applyProtection="0"/>
    <xf numFmtId="0" fontId="1" fillId="9" borderId="0" applyNumberFormat="0" applyBorder="0" applyAlignment="0" applyProtection="0"/>
    <xf numFmtId="0" fontId="248" fillId="86" borderId="0" applyNumberFormat="0" applyBorder="0" applyAlignment="0" applyProtection="0"/>
    <xf numFmtId="0" fontId="248" fillId="86" borderId="0" applyNumberFormat="0" applyBorder="0" applyAlignment="0" applyProtection="0"/>
    <xf numFmtId="0" fontId="248" fillId="86" borderId="0" applyNumberFormat="0" applyBorder="0" applyAlignment="0" applyProtection="0"/>
    <xf numFmtId="0" fontId="34" fillId="8" borderId="0" applyNumberFormat="0" applyBorder="0" applyAlignment="0" applyProtection="0"/>
    <xf numFmtId="0" fontId="248" fillId="86" borderId="0" applyNumberFormat="0" applyBorder="0" applyAlignment="0" applyProtection="0"/>
    <xf numFmtId="0" fontId="248" fillId="86" borderId="0" applyNumberFormat="0" applyBorder="0" applyAlignment="0" applyProtection="0"/>
    <xf numFmtId="0" fontId="1" fillId="8" borderId="0" applyNumberFormat="0" applyBorder="0" applyAlignment="0" applyProtection="0"/>
    <xf numFmtId="0" fontId="248" fillId="86" borderId="0" applyNumberFormat="0" applyBorder="0" applyAlignment="0" applyProtection="0"/>
    <xf numFmtId="0" fontId="248" fillId="86" borderId="0" applyNumberFormat="0" applyBorder="0" applyAlignment="0" applyProtection="0"/>
    <xf numFmtId="0" fontId="34" fillId="8" borderId="0" applyNumberFormat="0" applyBorder="0" applyAlignment="0" applyProtection="0"/>
    <xf numFmtId="0" fontId="34" fillId="10" borderId="0" applyNumberFormat="0" applyBorder="0" applyAlignment="0" applyProtection="0"/>
    <xf numFmtId="0" fontId="27" fillId="11" borderId="0" applyNumberFormat="0" applyBorder="0" applyAlignment="0" applyProtection="0"/>
    <xf numFmtId="0" fontId="248" fillId="87" borderId="0" applyNumberFormat="0" applyBorder="0" applyAlignment="0" applyProtection="0"/>
    <xf numFmtId="0" fontId="248" fillId="87" borderId="0" applyNumberFormat="0" applyBorder="0" applyAlignment="0" applyProtection="0"/>
    <xf numFmtId="0" fontId="1" fillId="2" borderId="0" applyNumberFormat="0" applyBorder="0" applyAlignment="0" applyProtection="0"/>
    <xf numFmtId="0" fontId="248" fillId="87" borderId="0" applyNumberFormat="0" applyBorder="0" applyAlignment="0" applyProtection="0"/>
    <xf numFmtId="0" fontId="248" fillId="87" borderId="0" applyNumberFormat="0" applyBorder="0" applyAlignment="0" applyProtection="0"/>
    <xf numFmtId="0" fontId="248" fillId="87" borderId="0" applyNumberFormat="0" applyBorder="0" applyAlignment="0" applyProtection="0"/>
    <xf numFmtId="0" fontId="34" fillId="11" borderId="0" applyNumberFormat="0" applyBorder="0" applyAlignment="0" applyProtection="0"/>
    <xf numFmtId="0" fontId="248" fillId="87" borderId="0" applyNumberFormat="0" applyBorder="0" applyAlignment="0" applyProtection="0"/>
    <xf numFmtId="0" fontId="248" fillId="87" borderId="0" applyNumberFormat="0" applyBorder="0" applyAlignment="0" applyProtection="0"/>
    <xf numFmtId="0" fontId="1" fillId="11" borderId="0" applyNumberFormat="0" applyBorder="0" applyAlignment="0" applyProtection="0"/>
    <xf numFmtId="0" fontId="248" fillId="87" borderId="0" applyNumberFormat="0" applyBorder="0" applyAlignment="0" applyProtection="0"/>
    <xf numFmtId="0" fontId="248" fillId="8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27" fillId="10" borderId="0" applyNumberFormat="0" applyBorder="0" applyAlignment="0" applyProtection="0"/>
    <xf numFmtId="0" fontId="248" fillId="88" borderId="0" applyNumberFormat="0" applyBorder="0" applyAlignment="0" applyProtection="0"/>
    <xf numFmtId="0" fontId="248" fillId="88" borderId="0" applyNumberFormat="0" applyBorder="0" applyAlignment="0" applyProtection="0"/>
    <xf numFmtId="0" fontId="1" fillId="4" borderId="0" applyNumberFormat="0" applyBorder="0" applyAlignment="0" applyProtection="0"/>
    <xf numFmtId="0" fontId="248" fillId="88" borderId="0" applyNumberFormat="0" applyBorder="0" applyAlignment="0" applyProtection="0"/>
    <xf numFmtId="0" fontId="248" fillId="88" borderId="0" applyNumberFormat="0" applyBorder="0" applyAlignment="0" applyProtection="0"/>
    <xf numFmtId="0" fontId="248" fillId="88" borderId="0" applyNumberFormat="0" applyBorder="0" applyAlignment="0" applyProtection="0"/>
    <xf numFmtId="0" fontId="34" fillId="10" borderId="0" applyNumberFormat="0" applyBorder="0" applyAlignment="0" applyProtection="0"/>
    <xf numFmtId="0" fontId="248" fillId="88" borderId="0" applyNumberFormat="0" applyBorder="0" applyAlignment="0" applyProtection="0"/>
    <xf numFmtId="0" fontId="248" fillId="88" borderId="0" applyNumberFormat="0" applyBorder="0" applyAlignment="0" applyProtection="0"/>
    <xf numFmtId="0" fontId="1" fillId="10" borderId="0" applyNumberFormat="0" applyBorder="0" applyAlignment="0" applyProtection="0"/>
    <xf numFmtId="0" fontId="248" fillId="88" borderId="0" applyNumberFormat="0" applyBorder="0" applyAlignment="0" applyProtection="0"/>
    <xf numFmtId="0" fontId="248" fillId="88" borderId="0" applyNumberFormat="0" applyBorder="0" applyAlignment="0" applyProtection="0"/>
    <xf numFmtId="0" fontId="34" fillId="10" borderId="0" applyNumberFormat="0" applyBorder="0" applyAlignment="0" applyProtection="0"/>
    <xf numFmtId="0" fontId="34" fillId="7" borderId="0" applyNumberFormat="0" applyBorder="0" applyAlignment="0" applyProtection="0"/>
    <xf numFmtId="0" fontId="104" fillId="2" borderId="0" applyNumberFormat="0" applyBorder="0" applyAlignment="0" applyProtection="0">
      <alignment vertical="center"/>
    </xf>
    <xf numFmtId="0" fontId="104" fillId="4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04" fillId="11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34" fillId="3" borderId="0" applyNumberFormat="0" applyBorder="0" applyAlignment="0" applyProtection="0"/>
    <xf numFmtId="0" fontId="34" fillId="5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7" borderId="0" applyNumberFormat="0" applyBorder="0" applyAlignment="0" applyProtection="0"/>
    <xf numFmtId="0" fontId="185" fillId="12" borderId="0" applyNumberFormat="0" applyBorder="0" applyAlignment="0" applyProtection="0"/>
    <xf numFmtId="0" fontId="185" fillId="13" borderId="0" applyNumberFormat="0" applyBorder="0" applyAlignment="0" applyProtection="0"/>
    <xf numFmtId="0" fontId="185" fillId="14" borderId="0" applyNumberFormat="0" applyBorder="0" applyAlignment="0" applyProtection="0"/>
    <xf numFmtId="0" fontId="185" fillId="15" borderId="0" applyNumberFormat="0" applyBorder="0" applyAlignment="0" applyProtection="0"/>
    <xf numFmtId="0" fontId="185" fillId="16" borderId="0" applyNumberFormat="0" applyBorder="0" applyAlignment="0" applyProtection="0"/>
    <xf numFmtId="0" fontId="185" fillId="17" borderId="0" applyNumberFormat="0" applyBorder="0" applyAlignment="0" applyProtection="0"/>
    <xf numFmtId="197" fontId="11" fillId="0" borderId="0" applyProtection="0">
      <protection locked="0"/>
    </xf>
    <xf numFmtId="0" fontId="27" fillId="3" borderId="0" applyNumberFormat="0" applyBorder="0" applyAlignment="0" applyProtection="0"/>
    <xf numFmtId="0" fontId="248" fillId="89" borderId="0" applyNumberFormat="0" applyBorder="0" applyAlignment="0" applyProtection="0"/>
    <xf numFmtId="0" fontId="248" fillId="89" borderId="0" applyNumberFormat="0" applyBorder="0" applyAlignment="0" applyProtection="0"/>
    <xf numFmtId="0" fontId="1" fillId="18" borderId="0" applyNumberFormat="0" applyBorder="0" applyAlignment="0" applyProtection="0"/>
    <xf numFmtId="0" fontId="248" fillId="89" borderId="0" applyNumberFormat="0" applyBorder="0" applyAlignment="0" applyProtection="0"/>
    <xf numFmtId="0" fontId="248" fillId="89" borderId="0" applyNumberFormat="0" applyBorder="0" applyAlignment="0" applyProtection="0"/>
    <xf numFmtId="0" fontId="248" fillId="89" borderId="0" applyNumberFormat="0" applyBorder="0" applyAlignment="0" applyProtection="0"/>
    <xf numFmtId="0" fontId="34" fillId="3" borderId="0" applyNumberFormat="0" applyBorder="0" applyAlignment="0" applyProtection="0"/>
    <xf numFmtId="0" fontId="248" fillId="89" borderId="0" applyNumberFormat="0" applyBorder="0" applyAlignment="0" applyProtection="0"/>
    <xf numFmtId="0" fontId="248" fillId="89" borderId="0" applyNumberFormat="0" applyBorder="0" applyAlignment="0" applyProtection="0"/>
    <xf numFmtId="0" fontId="1" fillId="3" borderId="0" applyNumberFormat="0" applyBorder="0" applyAlignment="0" applyProtection="0"/>
    <xf numFmtId="0" fontId="248" fillId="89" borderId="0" applyNumberFormat="0" applyBorder="0" applyAlignment="0" applyProtection="0"/>
    <xf numFmtId="0" fontId="248" fillId="89" borderId="0" applyNumberFormat="0" applyBorder="0" applyAlignment="0" applyProtection="0"/>
    <xf numFmtId="0" fontId="34" fillId="3" borderId="0" applyNumberFormat="0" applyBorder="0" applyAlignment="0" applyProtection="0"/>
    <xf numFmtId="0" fontId="34" fillId="11" borderId="0" applyNumberFormat="0" applyBorder="0" applyAlignment="0" applyProtection="0"/>
    <xf numFmtId="0" fontId="27" fillId="5" borderId="0" applyNumberFormat="0" applyBorder="0" applyAlignment="0" applyProtection="0"/>
    <xf numFmtId="0" fontId="248" fillId="90" borderId="0" applyNumberFormat="0" applyBorder="0" applyAlignment="0" applyProtection="0"/>
    <xf numFmtId="0" fontId="248" fillId="90" borderId="0" applyNumberFormat="0" applyBorder="0" applyAlignment="0" applyProtection="0"/>
    <xf numFmtId="0" fontId="1" fillId="5" borderId="0" applyNumberFormat="0" applyBorder="0" applyAlignment="0" applyProtection="0"/>
    <xf numFmtId="0" fontId="248" fillId="90" borderId="0" applyNumberFormat="0" applyBorder="0" applyAlignment="0" applyProtection="0"/>
    <xf numFmtId="0" fontId="248" fillId="90" borderId="0" applyNumberFormat="0" applyBorder="0" applyAlignment="0" applyProtection="0"/>
    <xf numFmtId="0" fontId="248" fillId="90" borderId="0" applyNumberFormat="0" applyBorder="0" applyAlignment="0" applyProtection="0"/>
    <xf numFmtId="0" fontId="34" fillId="5" borderId="0" applyNumberFormat="0" applyBorder="0" applyAlignment="0" applyProtection="0"/>
    <xf numFmtId="0" fontId="248" fillId="90" borderId="0" applyNumberFormat="0" applyBorder="0" applyAlignment="0" applyProtection="0"/>
    <xf numFmtId="0" fontId="248" fillId="90" borderId="0" applyNumberFormat="0" applyBorder="0" applyAlignment="0" applyProtection="0"/>
    <xf numFmtId="0" fontId="1" fillId="5" borderId="0" applyNumberFormat="0" applyBorder="0" applyAlignment="0" applyProtection="0"/>
    <xf numFmtId="0" fontId="248" fillId="90" borderId="0" applyNumberFormat="0" applyBorder="0" applyAlignment="0" applyProtection="0"/>
    <xf numFmtId="0" fontId="248" fillId="9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27" fillId="19" borderId="0" applyNumberFormat="0" applyBorder="0" applyAlignment="0" applyProtection="0"/>
    <xf numFmtId="0" fontId="248" fillId="91" borderId="0" applyNumberFormat="0" applyBorder="0" applyAlignment="0" applyProtection="0"/>
    <xf numFmtId="0" fontId="248" fillId="91" borderId="0" applyNumberFormat="0" applyBorder="0" applyAlignment="0" applyProtection="0"/>
    <xf numFmtId="0" fontId="1" fillId="20" borderId="0" applyNumberFormat="0" applyBorder="0" applyAlignment="0" applyProtection="0"/>
    <xf numFmtId="0" fontId="248" fillId="91" borderId="0" applyNumberFormat="0" applyBorder="0" applyAlignment="0" applyProtection="0"/>
    <xf numFmtId="0" fontId="248" fillId="91" borderId="0" applyNumberFormat="0" applyBorder="0" applyAlignment="0" applyProtection="0"/>
    <xf numFmtId="0" fontId="248" fillId="91" borderId="0" applyNumberFormat="0" applyBorder="0" applyAlignment="0" applyProtection="0"/>
    <xf numFmtId="0" fontId="34" fillId="19" borderId="0" applyNumberFormat="0" applyBorder="0" applyAlignment="0" applyProtection="0"/>
    <xf numFmtId="0" fontId="248" fillId="91" borderId="0" applyNumberFormat="0" applyBorder="0" applyAlignment="0" applyProtection="0"/>
    <xf numFmtId="0" fontId="248" fillId="91" borderId="0" applyNumberFormat="0" applyBorder="0" applyAlignment="0" applyProtection="0"/>
    <xf numFmtId="0" fontId="1" fillId="19" borderId="0" applyNumberFormat="0" applyBorder="0" applyAlignment="0" applyProtection="0"/>
    <xf numFmtId="0" fontId="248" fillId="91" borderId="0" applyNumberFormat="0" applyBorder="0" applyAlignment="0" applyProtection="0"/>
    <xf numFmtId="0" fontId="248" fillId="91" borderId="0" applyNumberFormat="0" applyBorder="0" applyAlignment="0" applyProtection="0"/>
    <xf numFmtId="0" fontId="34" fillId="19" borderId="0" applyNumberFormat="0" applyBorder="0" applyAlignment="0" applyProtection="0"/>
    <xf numFmtId="0" fontId="34" fillId="21" borderId="0" applyNumberFormat="0" applyBorder="0" applyAlignment="0" applyProtection="0"/>
    <xf numFmtId="0" fontId="27" fillId="8" borderId="0" applyNumberFormat="0" applyBorder="0" applyAlignment="0" applyProtection="0"/>
    <xf numFmtId="0" fontId="248" fillId="92" borderId="0" applyNumberFormat="0" applyBorder="0" applyAlignment="0" applyProtection="0"/>
    <xf numFmtId="0" fontId="248" fillId="92" borderId="0" applyNumberFormat="0" applyBorder="0" applyAlignment="0" applyProtection="0"/>
    <xf numFmtId="0" fontId="1" fillId="22" borderId="0" applyNumberFormat="0" applyBorder="0" applyAlignment="0" applyProtection="0"/>
    <xf numFmtId="0" fontId="248" fillId="92" borderId="0" applyNumberFormat="0" applyBorder="0" applyAlignment="0" applyProtection="0"/>
    <xf numFmtId="0" fontId="248" fillId="92" borderId="0" applyNumberFormat="0" applyBorder="0" applyAlignment="0" applyProtection="0"/>
    <xf numFmtId="0" fontId="248" fillId="92" borderId="0" applyNumberFormat="0" applyBorder="0" applyAlignment="0" applyProtection="0"/>
    <xf numFmtId="0" fontId="34" fillId="8" borderId="0" applyNumberFormat="0" applyBorder="0" applyAlignment="0" applyProtection="0"/>
    <xf numFmtId="0" fontId="248" fillId="92" borderId="0" applyNumberFormat="0" applyBorder="0" applyAlignment="0" applyProtection="0"/>
    <xf numFmtId="0" fontId="248" fillId="92" borderId="0" applyNumberFormat="0" applyBorder="0" applyAlignment="0" applyProtection="0"/>
    <xf numFmtId="0" fontId="1" fillId="8" borderId="0" applyNumberFormat="0" applyBorder="0" applyAlignment="0" applyProtection="0"/>
    <xf numFmtId="0" fontId="248" fillId="92" borderId="0" applyNumberFormat="0" applyBorder="0" applyAlignment="0" applyProtection="0"/>
    <xf numFmtId="0" fontId="248" fillId="92" borderId="0" applyNumberFormat="0" applyBorder="0" applyAlignment="0" applyProtection="0"/>
    <xf numFmtId="0" fontId="34" fillId="8" borderId="0" applyNumberFormat="0" applyBorder="0" applyAlignment="0" applyProtection="0"/>
    <xf numFmtId="0" fontId="34" fillId="4" borderId="0" applyNumberFormat="0" applyBorder="0" applyAlignment="0" applyProtection="0"/>
    <xf numFmtId="0" fontId="27" fillId="3" borderId="0" applyNumberFormat="0" applyBorder="0" applyAlignment="0" applyProtection="0"/>
    <xf numFmtId="0" fontId="248" fillId="93" borderId="0" applyNumberFormat="0" applyBorder="0" applyAlignment="0" applyProtection="0"/>
    <xf numFmtId="0" fontId="248" fillId="93" borderId="0" applyNumberFormat="0" applyBorder="0" applyAlignment="0" applyProtection="0"/>
    <xf numFmtId="0" fontId="1" fillId="18" borderId="0" applyNumberFormat="0" applyBorder="0" applyAlignment="0" applyProtection="0"/>
    <xf numFmtId="0" fontId="248" fillId="93" borderId="0" applyNumberFormat="0" applyBorder="0" applyAlignment="0" applyProtection="0"/>
    <xf numFmtId="0" fontId="248" fillId="93" borderId="0" applyNumberFormat="0" applyBorder="0" applyAlignment="0" applyProtection="0"/>
    <xf numFmtId="0" fontId="248" fillId="93" borderId="0" applyNumberFormat="0" applyBorder="0" applyAlignment="0" applyProtection="0"/>
    <xf numFmtId="0" fontId="34" fillId="3" borderId="0" applyNumberFormat="0" applyBorder="0" applyAlignment="0" applyProtection="0"/>
    <xf numFmtId="0" fontId="248" fillId="93" borderId="0" applyNumberFormat="0" applyBorder="0" applyAlignment="0" applyProtection="0"/>
    <xf numFmtId="0" fontId="248" fillId="93" borderId="0" applyNumberFormat="0" applyBorder="0" applyAlignment="0" applyProtection="0"/>
    <xf numFmtId="0" fontId="1" fillId="3" borderId="0" applyNumberFormat="0" applyBorder="0" applyAlignment="0" applyProtection="0"/>
    <xf numFmtId="0" fontId="248" fillId="93" borderId="0" applyNumberFormat="0" applyBorder="0" applyAlignment="0" applyProtection="0"/>
    <xf numFmtId="0" fontId="248" fillId="93" borderId="0" applyNumberFormat="0" applyBorder="0" applyAlignment="0" applyProtection="0"/>
    <xf numFmtId="0" fontId="34" fillId="3" borderId="0" applyNumberFormat="0" applyBorder="0" applyAlignment="0" applyProtection="0"/>
    <xf numFmtId="0" fontId="34" fillId="11" borderId="0" applyNumberFormat="0" applyBorder="0" applyAlignment="0" applyProtection="0"/>
    <xf numFmtId="0" fontId="27" fillId="23" borderId="0" applyNumberFormat="0" applyBorder="0" applyAlignment="0" applyProtection="0"/>
    <xf numFmtId="0" fontId="248" fillId="94" borderId="0" applyNumberFormat="0" applyBorder="0" applyAlignment="0" applyProtection="0"/>
    <xf numFmtId="0" fontId="248" fillId="94" borderId="0" applyNumberFormat="0" applyBorder="0" applyAlignment="0" applyProtection="0"/>
    <xf numFmtId="0" fontId="1" fillId="10" borderId="0" applyNumberFormat="0" applyBorder="0" applyAlignment="0" applyProtection="0"/>
    <xf numFmtId="0" fontId="248" fillId="94" borderId="0" applyNumberFormat="0" applyBorder="0" applyAlignment="0" applyProtection="0"/>
    <xf numFmtId="0" fontId="248" fillId="94" borderId="0" applyNumberFormat="0" applyBorder="0" applyAlignment="0" applyProtection="0"/>
    <xf numFmtId="0" fontId="248" fillId="94" borderId="0" applyNumberFormat="0" applyBorder="0" applyAlignment="0" applyProtection="0"/>
    <xf numFmtId="0" fontId="34" fillId="23" borderId="0" applyNumberFormat="0" applyBorder="0" applyAlignment="0" applyProtection="0"/>
    <xf numFmtId="0" fontId="248" fillId="94" borderId="0" applyNumberFormat="0" applyBorder="0" applyAlignment="0" applyProtection="0"/>
    <xf numFmtId="0" fontId="248" fillId="94" borderId="0" applyNumberFormat="0" applyBorder="0" applyAlignment="0" applyProtection="0"/>
    <xf numFmtId="0" fontId="1" fillId="23" borderId="0" applyNumberFormat="0" applyBorder="0" applyAlignment="0" applyProtection="0"/>
    <xf numFmtId="0" fontId="248" fillId="94" borderId="0" applyNumberFormat="0" applyBorder="0" applyAlignment="0" applyProtection="0"/>
    <xf numFmtId="0" fontId="248" fillId="94" borderId="0" applyNumberFormat="0" applyBorder="0" applyAlignment="0" applyProtection="0"/>
    <xf numFmtId="0" fontId="34" fillId="23" borderId="0" applyNumberFormat="0" applyBorder="0" applyAlignment="0" applyProtection="0"/>
    <xf numFmtId="0" fontId="34" fillId="7" borderId="0" applyNumberFormat="0" applyBorder="0" applyAlignment="0" applyProtection="0"/>
    <xf numFmtId="0" fontId="104" fillId="3" borderId="0" applyNumberFormat="0" applyBorder="0" applyAlignment="0" applyProtection="0">
      <alignment vertical="center"/>
    </xf>
    <xf numFmtId="0" fontId="104" fillId="5" borderId="0" applyNumberFormat="0" applyBorder="0" applyAlignment="0" applyProtection="0">
      <alignment vertical="center"/>
    </xf>
    <xf numFmtId="0" fontId="104" fillId="19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04" fillId="3" borderId="0" applyNumberFormat="0" applyBorder="0" applyAlignment="0" applyProtection="0">
      <alignment vertical="center"/>
    </xf>
    <xf numFmtId="0" fontId="104" fillId="23" borderId="0" applyNumberFormat="0" applyBorder="0" applyAlignment="0" applyProtection="0">
      <alignment vertical="center"/>
    </xf>
    <xf numFmtId="0" fontId="34" fillId="11" borderId="0" applyNumberFormat="0" applyBorder="0" applyAlignment="0" applyProtection="0"/>
    <xf numFmtId="0" fontId="34" fillId="5" borderId="0" applyNumberFormat="0" applyBorder="0" applyAlignment="0" applyProtection="0"/>
    <xf numFmtId="0" fontId="34" fillId="21" borderId="0" applyNumberFormat="0" applyBorder="0" applyAlignment="0" applyProtection="0"/>
    <xf numFmtId="0" fontId="34" fillId="4" borderId="0" applyNumberFormat="0" applyBorder="0" applyAlignment="0" applyProtection="0"/>
    <xf numFmtId="0" fontId="34" fillId="11" borderId="0" applyNumberFormat="0" applyBorder="0" applyAlignment="0" applyProtection="0"/>
    <xf numFmtId="0" fontId="34" fillId="7" borderId="0" applyNumberFormat="0" applyBorder="0" applyAlignment="0" applyProtection="0"/>
    <xf numFmtId="0" fontId="185" fillId="24" borderId="0" applyNumberFormat="0" applyBorder="0" applyAlignment="0" applyProtection="0"/>
    <xf numFmtId="0" fontId="185" fillId="25" borderId="0" applyNumberFormat="0" applyBorder="0" applyAlignment="0" applyProtection="0"/>
    <xf numFmtId="0" fontId="185" fillId="26" borderId="0" applyNumberFormat="0" applyBorder="0" applyAlignment="0" applyProtection="0"/>
    <xf numFmtId="0" fontId="185" fillId="15" borderId="0" applyNumberFormat="0" applyBorder="0" applyAlignment="0" applyProtection="0"/>
    <xf numFmtId="0" fontId="185" fillId="24" borderId="0" applyNumberFormat="0" applyBorder="0" applyAlignment="0" applyProtection="0"/>
    <xf numFmtId="0" fontId="185" fillId="27" borderId="0" applyNumberFormat="0" applyBorder="0" applyAlignment="0" applyProtection="0"/>
    <xf numFmtId="43" fontId="105" fillId="0" borderId="1">
      <alignment horizontal="right" vertical="center"/>
    </xf>
    <xf numFmtId="0" fontId="76" fillId="28" borderId="0" applyNumberFormat="0" applyBorder="0" applyAlignment="0" applyProtection="0"/>
    <xf numFmtId="0" fontId="249" fillId="95" borderId="0" applyNumberFormat="0" applyBorder="0" applyAlignment="0" applyProtection="0"/>
    <xf numFmtId="0" fontId="57" fillId="18" borderId="0" applyNumberFormat="0" applyBorder="0" applyAlignment="0" applyProtection="0"/>
    <xf numFmtId="0" fontId="213" fillId="28" borderId="0" applyNumberFormat="0" applyBorder="0" applyAlignment="0" applyProtection="0"/>
    <xf numFmtId="0" fontId="249" fillId="95" borderId="0" applyNumberFormat="0" applyBorder="0" applyAlignment="0" applyProtection="0"/>
    <xf numFmtId="0" fontId="57" fillId="28" borderId="0" applyNumberFormat="0" applyBorder="0" applyAlignment="0" applyProtection="0"/>
    <xf numFmtId="0" fontId="213" fillId="28" borderId="0" applyNumberFormat="0" applyBorder="0" applyAlignment="0" applyProtection="0"/>
    <xf numFmtId="0" fontId="213" fillId="11" borderId="0" applyNumberFormat="0" applyBorder="0" applyAlignment="0" applyProtection="0"/>
    <xf numFmtId="0" fontId="76" fillId="5" borderId="0" applyNumberFormat="0" applyBorder="0" applyAlignment="0" applyProtection="0"/>
    <xf numFmtId="0" fontId="249" fillId="96" borderId="0" applyNumberFormat="0" applyBorder="0" applyAlignment="0" applyProtection="0"/>
    <xf numFmtId="0" fontId="57" fillId="5" borderId="0" applyNumberFormat="0" applyBorder="0" applyAlignment="0" applyProtection="0"/>
    <xf numFmtId="0" fontId="213" fillId="5" borderId="0" applyNumberFormat="0" applyBorder="0" applyAlignment="0" applyProtection="0"/>
    <xf numFmtId="0" fontId="249" fillId="96" borderId="0" applyNumberFormat="0" applyBorder="0" applyAlignment="0" applyProtection="0"/>
    <xf numFmtId="0" fontId="57" fillId="5" borderId="0" applyNumberFormat="0" applyBorder="0" applyAlignment="0" applyProtection="0"/>
    <xf numFmtId="0" fontId="213" fillId="5" borderId="0" applyNumberFormat="0" applyBorder="0" applyAlignment="0" applyProtection="0"/>
    <xf numFmtId="0" fontId="213" fillId="29" borderId="0" applyNumberFormat="0" applyBorder="0" applyAlignment="0" applyProtection="0"/>
    <xf numFmtId="0" fontId="76" fillId="19" borderId="0" applyNumberFormat="0" applyBorder="0" applyAlignment="0" applyProtection="0"/>
    <xf numFmtId="0" fontId="249" fillId="97" borderId="0" applyNumberFormat="0" applyBorder="0" applyAlignment="0" applyProtection="0"/>
    <xf numFmtId="0" fontId="57" fillId="20" borderId="0" applyNumberFormat="0" applyBorder="0" applyAlignment="0" applyProtection="0"/>
    <xf numFmtId="0" fontId="213" fillId="19" borderId="0" applyNumberFormat="0" applyBorder="0" applyAlignment="0" applyProtection="0"/>
    <xf numFmtId="0" fontId="249" fillId="97" borderId="0" applyNumberFormat="0" applyBorder="0" applyAlignment="0" applyProtection="0"/>
    <xf numFmtId="0" fontId="57" fillId="19" borderId="0" applyNumberFormat="0" applyBorder="0" applyAlignment="0" applyProtection="0"/>
    <xf numFmtId="0" fontId="213" fillId="19" borderId="0" applyNumberFormat="0" applyBorder="0" applyAlignment="0" applyProtection="0"/>
    <xf numFmtId="0" fontId="213" fillId="23" borderId="0" applyNumberFormat="0" applyBorder="0" applyAlignment="0" applyProtection="0"/>
    <xf numFmtId="0" fontId="76" fillId="30" borderId="0" applyNumberFormat="0" applyBorder="0" applyAlignment="0" applyProtection="0"/>
    <xf numFmtId="0" fontId="249" fillId="98" borderId="0" applyNumberFormat="0" applyBorder="0" applyAlignment="0" applyProtection="0"/>
    <xf numFmtId="0" fontId="57" fillId="22" borderId="0" applyNumberFormat="0" applyBorder="0" applyAlignment="0" applyProtection="0"/>
    <xf numFmtId="0" fontId="213" fillId="30" borderId="0" applyNumberFormat="0" applyBorder="0" applyAlignment="0" applyProtection="0"/>
    <xf numFmtId="0" fontId="249" fillId="98" borderId="0" applyNumberFormat="0" applyBorder="0" applyAlignment="0" applyProtection="0"/>
    <xf numFmtId="0" fontId="57" fillId="30" borderId="0" applyNumberFormat="0" applyBorder="0" applyAlignment="0" applyProtection="0"/>
    <xf numFmtId="0" fontId="213" fillId="30" borderId="0" applyNumberFormat="0" applyBorder="0" applyAlignment="0" applyProtection="0"/>
    <xf numFmtId="0" fontId="213" fillId="4" borderId="0" applyNumberFormat="0" applyBorder="0" applyAlignment="0" applyProtection="0"/>
    <xf numFmtId="0" fontId="76" fillId="31" borderId="0" applyNumberFormat="0" applyBorder="0" applyAlignment="0" applyProtection="0"/>
    <xf numFmtId="0" fontId="249" fillId="99" borderId="0" applyNumberFormat="0" applyBorder="0" applyAlignment="0" applyProtection="0"/>
    <xf numFmtId="0" fontId="57" fillId="31" borderId="0" applyNumberFormat="0" applyBorder="0" applyAlignment="0" applyProtection="0"/>
    <xf numFmtId="0" fontId="213" fillId="31" borderId="0" applyNumberFormat="0" applyBorder="0" applyAlignment="0" applyProtection="0"/>
    <xf numFmtId="0" fontId="249" fillId="99" borderId="0" applyNumberFormat="0" applyBorder="0" applyAlignment="0" applyProtection="0"/>
    <xf numFmtId="0" fontId="57" fillId="31" borderId="0" applyNumberFormat="0" applyBorder="0" applyAlignment="0" applyProtection="0"/>
    <xf numFmtId="0" fontId="213" fillId="31" borderId="0" applyNumberFormat="0" applyBorder="0" applyAlignment="0" applyProtection="0"/>
    <xf numFmtId="0" fontId="213" fillId="11" borderId="0" applyNumberFormat="0" applyBorder="0" applyAlignment="0" applyProtection="0"/>
    <xf numFmtId="0" fontId="76" fillId="32" borderId="0" applyNumberFormat="0" applyBorder="0" applyAlignment="0" applyProtection="0"/>
    <xf numFmtId="0" fontId="249" fillId="100" borderId="0" applyNumberFormat="0" applyBorder="0" applyAlignment="0" applyProtection="0"/>
    <xf numFmtId="0" fontId="57" fillId="10" borderId="0" applyNumberFormat="0" applyBorder="0" applyAlignment="0" applyProtection="0"/>
    <xf numFmtId="0" fontId="213" fillId="32" borderId="0" applyNumberFormat="0" applyBorder="0" applyAlignment="0" applyProtection="0"/>
    <xf numFmtId="0" fontId="249" fillId="100" borderId="0" applyNumberFormat="0" applyBorder="0" applyAlignment="0" applyProtection="0"/>
    <xf numFmtId="0" fontId="57" fillId="32" borderId="0" applyNumberFormat="0" applyBorder="0" applyAlignment="0" applyProtection="0"/>
    <xf numFmtId="0" fontId="213" fillId="32" borderId="0" applyNumberFormat="0" applyBorder="0" applyAlignment="0" applyProtection="0"/>
    <xf numFmtId="0" fontId="213" fillId="5" borderId="0" applyNumberFormat="0" applyBorder="0" applyAlignment="0" applyProtection="0"/>
    <xf numFmtId="0" fontId="106" fillId="28" borderId="0" applyNumberFormat="0" applyBorder="0" applyAlignment="0" applyProtection="0">
      <alignment vertical="center"/>
    </xf>
    <xf numFmtId="0" fontId="106" fillId="5" borderId="0" applyNumberFormat="0" applyBorder="0" applyAlignment="0" applyProtection="0">
      <alignment vertical="center"/>
    </xf>
    <xf numFmtId="0" fontId="106" fillId="19" borderId="0" applyNumberFormat="0" applyBorder="0" applyAlignment="0" applyProtection="0">
      <alignment vertical="center"/>
    </xf>
    <xf numFmtId="0" fontId="106" fillId="30" borderId="0" applyNumberFormat="0" applyBorder="0" applyAlignment="0" applyProtection="0">
      <alignment vertical="center"/>
    </xf>
    <xf numFmtId="0" fontId="106" fillId="31" borderId="0" applyNumberFormat="0" applyBorder="0" applyAlignment="0" applyProtection="0">
      <alignment vertical="center"/>
    </xf>
    <xf numFmtId="0" fontId="106" fillId="32" borderId="0" applyNumberFormat="0" applyBorder="0" applyAlignment="0" applyProtection="0">
      <alignment vertical="center"/>
    </xf>
    <xf numFmtId="0" fontId="213" fillId="11" borderId="0" applyNumberFormat="0" applyBorder="0" applyAlignment="0" applyProtection="0"/>
    <xf numFmtId="0" fontId="213" fillId="29" borderId="0" applyNumberFormat="0" applyBorder="0" applyAlignment="0" applyProtection="0"/>
    <xf numFmtId="0" fontId="213" fillId="23" borderId="0" applyNumberFormat="0" applyBorder="0" applyAlignment="0" applyProtection="0"/>
    <xf numFmtId="0" fontId="213" fillId="4" borderId="0" applyNumberFormat="0" applyBorder="0" applyAlignment="0" applyProtection="0"/>
    <xf numFmtId="0" fontId="213" fillId="11" borderId="0" applyNumberFormat="0" applyBorder="0" applyAlignment="0" applyProtection="0"/>
    <xf numFmtId="0" fontId="213" fillId="5" borderId="0" applyNumberFormat="0" applyBorder="0" applyAlignment="0" applyProtection="0"/>
    <xf numFmtId="0" fontId="186" fillId="33" borderId="0" applyNumberFormat="0" applyBorder="0" applyAlignment="0" applyProtection="0"/>
    <xf numFmtId="0" fontId="186" fillId="25" borderId="0" applyNumberFormat="0" applyBorder="0" applyAlignment="0" applyProtection="0"/>
    <xf numFmtId="0" fontId="186" fillId="26" borderId="0" applyNumberFormat="0" applyBorder="0" applyAlignment="0" applyProtection="0"/>
    <xf numFmtId="0" fontId="186" fillId="34" borderId="0" applyNumberFormat="0" applyBorder="0" applyAlignment="0" applyProtection="0"/>
    <xf numFmtId="0" fontId="186" fillId="35" borderId="0" applyNumberFormat="0" applyBorder="0" applyAlignment="0" applyProtection="0"/>
    <xf numFmtId="0" fontId="186" fillId="36" borderId="0" applyNumberFormat="0" applyBorder="0" applyAlignment="0" applyProtection="0"/>
    <xf numFmtId="9" fontId="43" fillId="0" borderId="0"/>
    <xf numFmtId="0" fontId="107" fillId="0" borderId="0" applyFont="0" applyFill="0" applyBorder="0" applyAlignment="0" applyProtection="0"/>
    <xf numFmtId="0" fontId="108" fillId="0" borderId="2">
      <alignment horizontal="center"/>
    </xf>
    <xf numFmtId="0" fontId="108" fillId="0" borderId="2">
      <alignment horizontal="center"/>
    </xf>
    <xf numFmtId="0" fontId="109" fillId="0" borderId="0"/>
    <xf numFmtId="0" fontId="109" fillId="0" borderId="3" applyFill="0">
      <alignment horizontal="center"/>
      <protection locked="0"/>
    </xf>
    <xf numFmtId="0" fontId="108" fillId="0" borderId="0" applyFill="0">
      <alignment horizontal="center"/>
      <protection locked="0"/>
    </xf>
    <xf numFmtId="0" fontId="108" fillId="37" borderId="0"/>
    <xf numFmtId="0" fontId="108" fillId="0" borderId="0">
      <protection locked="0"/>
    </xf>
    <xf numFmtId="0" fontId="108" fillId="0" borderId="0"/>
    <xf numFmtId="198" fontId="108" fillId="0" borderId="0"/>
    <xf numFmtId="199" fontId="108" fillId="0" borderId="0"/>
    <xf numFmtId="0" fontId="109" fillId="38" borderId="0">
      <alignment horizontal="right"/>
    </xf>
    <xf numFmtId="0" fontId="108" fillId="0" borderId="0"/>
    <xf numFmtId="0" fontId="73" fillId="39" borderId="4">
      <alignment horizontal="centerContinuous" vertical="top"/>
    </xf>
    <xf numFmtId="0" fontId="76" fillId="40" borderId="0" applyNumberFormat="0" applyBorder="0" applyAlignment="0" applyProtection="0"/>
    <xf numFmtId="0" fontId="249" fillId="101" borderId="0" applyNumberFormat="0" applyBorder="0" applyAlignment="0" applyProtection="0"/>
    <xf numFmtId="0" fontId="57" fillId="31" borderId="0" applyNumberFormat="0" applyBorder="0" applyAlignment="0" applyProtection="0"/>
    <xf numFmtId="0" fontId="213" fillId="40" borderId="0" applyNumberFormat="0" applyBorder="0" applyAlignment="0" applyProtection="0"/>
    <xf numFmtId="0" fontId="249" fillId="101" borderId="0" applyNumberFormat="0" applyBorder="0" applyAlignment="0" applyProtection="0"/>
    <xf numFmtId="0" fontId="57" fillId="40" borderId="0" applyNumberFormat="0" applyBorder="0" applyAlignment="0" applyProtection="0"/>
    <xf numFmtId="0" fontId="213" fillId="40" borderId="0" applyNumberFormat="0" applyBorder="0" applyAlignment="0" applyProtection="0"/>
    <xf numFmtId="0" fontId="213" fillId="41" borderId="0" applyNumberFormat="0" applyBorder="0" applyAlignment="0" applyProtection="0"/>
    <xf numFmtId="0" fontId="76" fillId="42" borderId="0" applyNumberFormat="0" applyBorder="0" applyAlignment="0" applyProtection="0"/>
    <xf numFmtId="0" fontId="249" fillId="102" borderId="0" applyNumberFormat="0" applyBorder="0" applyAlignment="0" applyProtection="0"/>
    <xf numFmtId="0" fontId="57" fillId="42" borderId="0" applyNumberFormat="0" applyBorder="0" applyAlignment="0" applyProtection="0"/>
    <xf numFmtId="0" fontId="213" fillId="42" borderId="0" applyNumberFormat="0" applyBorder="0" applyAlignment="0" applyProtection="0"/>
    <xf numFmtId="0" fontId="249" fillId="102" borderId="0" applyNumberFormat="0" applyBorder="0" applyAlignment="0" applyProtection="0"/>
    <xf numFmtId="0" fontId="57" fillId="42" borderId="0" applyNumberFormat="0" applyBorder="0" applyAlignment="0" applyProtection="0"/>
    <xf numFmtId="0" fontId="213" fillId="42" borderId="0" applyNumberFormat="0" applyBorder="0" applyAlignment="0" applyProtection="0"/>
    <xf numFmtId="0" fontId="213" fillId="29" borderId="0" applyNumberFormat="0" applyBorder="0" applyAlignment="0" applyProtection="0"/>
    <xf numFmtId="0" fontId="76" fillId="20" borderId="0" applyNumberFormat="0" applyBorder="0" applyAlignment="0" applyProtection="0"/>
    <xf numFmtId="0" fontId="249" fillId="103" borderId="0" applyNumberFormat="0" applyBorder="0" applyAlignment="0" applyProtection="0"/>
    <xf numFmtId="0" fontId="57" fillId="20" borderId="0" applyNumberFormat="0" applyBorder="0" applyAlignment="0" applyProtection="0"/>
    <xf numFmtId="0" fontId="213" fillId="20" borderId="0" applyNumberFormat="0" applyBorder="0" applyAlignment="0" applyProtection="0"/>
    <xf numFmtId="0" fontId="249" fillId="103" borderId="0" applyNumberFormat="0" applyBorder="0" applyAlignment="0" applyProtection="0"/>
    <xf numFmtId="0" fontId="57" fillId="20" borderId="0" applyNumberFormat="0" applyBorder="0" applyAlignment="0" applyProtection="0"/>
    <xf numFmtId="0" fontId="213" fillId="20" borderId="0" applyNumberFormat="0" applyBorder="0" applyAlignment="0" applyProtection="0"/>
    <xf numFmtId="0" fontId="213" fillId="23" borderId="0" applyNumberFormat="0" applyBorder="0" applyAlignment="0" applyProtection="0"/>
    <xf numFmtId="0" fontId="76" fillId="30" borderId="0" applyNumberFormat="0" applyBorder="0" applyAlignment="0" applyProtection="0"/>
    <xf numFmtId="0" fontId="249" fillId="104" borderId="0" applyNumberFormat="0" applyBorder="0" applyAlignment="0" applyProtection="0"/>
    <xf numFmtId="0" fontId="57" fillId="43" borderId="0" applyNumberFormat="0" applyBorder="0" applyAlignment="0" applyProtection="0"/>
    <xf numFmtId="0" fontId="213" fillId="30" borderId="0" applyNumberFormat="0" applyBorder="0" applyAlignment="0" applyProtection="0"/>
    <xf numFmtId="0" fontId="249" fillId="104" borderId="0" applyNumberFormat="0" applyBorder="0" applyAlignment="0" applyProtection="0"/>
    <xf numFmtId="0" fontId="57" fillId="30" borderId="0" applyNumberFormat="0" applyBorder="0" applyAlignment="0" applyProtection="0"/>
    <xf numFmtId="0" fontId="213" fillId="30" borderId="0" applyNumberFormat="0" applyBorder="0" applyAlignment="0" applyProtection="0"/>
    <xf numFmtId="0" fontId="213" fillId="43" borderId="0" applyNumberFormat="0" applyBorder="0" applyAlignment="0" applyProtection="0"/>
    <xf numFmtId="0" fontId="76" fillId="31" borderId="0" applyNumberFormat="0" applyBorder="0" applyAlignment="0" applyProtection="0"/>
    <xf numFmtId="0" fontId="249" fillId="105" borderId="0" applyNumberFormat="0" applyBorder="0" applyAlignment="0" applyProtection="0"/>
    <xf numFmtId="0" fontId="57" fillId="31" borderId="0" applyNumberFormat="0" applyBorder="0" applyAlignment="0" applyProtection="0"/>
    <xf numFmtId="0" fontId="213" fillId="31" borderId="0" applyNumberFormat="0" applyBorder="0" applyAlignment="0" applyProtection="0"/>
    <xf numFmtId="0" fontId="249" fillId="105" borderId="0" applyNumberFormat="0" applyBorder="0" applyAlignment="0" applyProtection="0"/>
    <xf numFmtId="0" fontId="57" fillId="31" borderId="0" applyNumberFormat="0" applyBorder="0" applyAlignment="0" applyProtection="0"/>
    <xf numFmtId="0" fontId="213" fillId="31" borderId="0" applyNumberFormat="0" applyBorder="0" applyAlignment="0" applyProtection="0"/>
    <xf numFmtId="0" fontId="213" fillId="31" borderId="0" applyNumberFormat="0" applyBorder="0" applyAlignment="0" applyProtection="0"/>
    <xf numFmtId="0" fontId="76" fillId="29" borderId="0" applyNumberFormat="0" applyBorder="0" applyAlignment="0" applyProtection="0"/>
    <xf numFmtId="0" fontId="249" fillId="106" borderId="0" applyNumberFormat="0" applyBorder="0" applyAlignment="0" applyProtection="0"/>
    <xf numFmtId="0" fontId="57" fillId="23" borderId="0" applyNumberFormat="0" applyBorder="0" applyAlignment="0" applyProtection="0"/>
    <xf numFmtId="0" fontId="213" fillId="29" borderId="0" applyNumberFormat="0" applyBorder="0" applyAlignment="0" applyProtection="0"/>
    <xf numFmtId="0" fontId="249" fillId="106" borderId="0" applyNumberFormat="0" applyBorder="0" applyAlignment="0" applyProtection="0"/>
    <xf numFmtId="0" fontId="57" fillId="29" borderId="0" applyNumberFormat="0" applyBorder="0" applyAlignment="0" applyProtection="0"/>
    <xf numFmtId="0" fontId="213" fillId="29" borderId="0" applyNumberFormat="0" applyBorder="0" applyAlignment="0" applyProtection="0"/>
    <xf numFmtId="0" fontId="213" fillId="42" borderId="0" applyNumberFormat="0" applyBorder="0" applyAlignment="0" applyProtection="0"/>
    <xf numFmtId="0" fontId="110" fillId="0" borderId="0">
      <alignment horizontal="center" wrapText="1"/>
      <protection locked="0"/>
    </xf>
    <xf numFmtId="0" fontId="18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0" fontId="42" fillId="0" borderId="5" applyNumberFormat="0" applyFill="0" applyAlignment="0" applyProtection="0"/>
    <xf numFmtId="0" fontId="78" fillId="4" borderId="0" applyNumberFormat="0" applyBorder="0" applyAlignment="0" applyProtection="0"/>
    <xf numFmtId="0" fontId="250" fillId="107" borderId="0" applyNumberFormat="0" applyBorder="0" applyAlignment="0" applyProtection="0"/>
    <xf numFmtId="0" fontId="58" fillId="8" borderId="0" applyNumberFormat="0" applyBorder="0" applyAlignment="0" applyProtection="0"/>
    <xf numFmtId="0" fontId="214" fillId="4" borderId="0" applyNumberFormat="0" applyBorder="0" applyAlignment="0" applyProtection="0"/>
    <xf numFmtId="0" fontId="250" fillId="107" borderId="0" applyNumberFormat="0" applyBorder="0" applyAlignment="0" applyProtection="0"/>
    <xf numFmtId="0" fontId="58" fillId="4" borderId="0" applyNumberFormat="0" applyBorder="0" applyAlignment="0" applyProtection="0"/>
    <xf numFmtId="0" fontId="214" fillId="4" borderId="0" applyNumberFormat="0" applyBorder="0" applyAlignment="0" applyProtection="0"/>
    <xf numFmtId="0" fontId="214" fillId="8" borderId="0" applyNumberFormat="0" applyBorder="0" applyAlignment="0" applyProtection="0"/>
    <xf numFmtId="0" fontId="11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5" fillId="0" borderId="0" applyNumberFormat="0" applyFill="0" applyBorder="0" applyAlignment="0" applyProtection="0"/>
    <xf numFmtId="5" fontId="112" fillId="0" borderId="6" applyAlignment="0" applyProtection="0"/>
    <xf numFmtId="0" fontId="188" fillId="0" borderId="0"/>
    <xf numFmtId="200" fontId="11" fillId="0" borderId="0" applyFill="0" applyBorder="0" applyAlignment="0"/>
    <xf numFmtId="187" fontId="113" fillId="0" borderId="0" applyFill="0" applyBorder="0" applyAlignment="0"/>
    <xf numFmtId="175" fontId="113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170" fontId="113" fillId="0" borderId="0" applyFill="0" applyBorder="0" applyAlignment="0"/>
    <xf numFmtId="201" fontId="113" fillId="0" borderId="0" applyFill="0" applyBorder="0" applyAlignment="0"/>
    <xf numFmtId="187" fontId="113" fillId="0" borderId="0" applyFill="0" applyBorder="0" applyAlignment="0"/>
    <xf numFmtId="0" fontId="79" fillId="22" borderId="7" applyNumberFormat="0" applyAlignment="0" applyProtection="0"/>
    <xf numFmtId="0" fontId="251" fillId="108" borderId="44" applyNumberFormat="0" applyAlignment="0" applyProtection="0"/>
    <xf numFmtId="0" fontId="240" fillId="9" borderId="7" applyNumberFormat="0" applyAlignment="0" applyProtection="0"/>
    <xf numFmtId="0" fontId="216" fillId="22" borderId="7" applyNumberFormat="0" applyAlignment="0" applyProtection="0"/>
    <xf numFmtId="0" fontId="251" fillId="108" borderId="44" applyNumberFormat="0" applyAlignment="0" applyProtection="0"/>
    <xf numFmtId="0" fontId="59" fillId="22" borderId="7" applyNumberFormat="0" applyAlignment="0" applyProtection="0"/>
    <xf numFmtId="0" fontId="216" fillId="22" borderId="7" applyNumberFormat="0" applyAlignment="0" applyProtection="0"/>
    <xf numFmtId="0" fontId="234" fillId="44" borderId="7" applyNumberFormat="0" applyAlignment="0" applyProtection="0"/>
    <xf numFmtId="0" fontId="77" fillId="18" borderId="8" applyNumberFormat="0" applyAlignment="0" applyProtection="0"/>
    <xf numFmtId="0" fontId="252" fillId="109" borderId="45" applyNumberFormat="0" applyAlignment="0" applyProtection="0"/>
    <xf numFmtId="0" fontId="60" fillId="45" borderId="8" applyNumberFormat="0" applyAlignment="0" applyProtection="0"/>
    <xf numFmtId="0" fontId="217" fillId="18" borderId="8" applyNumberFormat="0" applyAlignment="0" applyProtection="0"/>
    <xf numFmtId="0" fontId="252" fillId="109" borderId="45" applyNumberFormat="0" applyAlignment="0" applyProtection="0"/>
    <xf numFmtId="0" fontId="60" fillId="18" borderId="8" applyNumberFormat="0" applyAlignment="0" applyProtection="0"/>
    <xf numFmtId="0" fontId="217" fillId="18" borderId="8" applyNumberFormat="0" applyAlignment="0" applyProtection="0"/>
    <xf numFmtId="0" fontId="217" fillId="18" borderId="8" applyNumberFormat="0" applyAlignment="0" applyProtection="0"/>
    <xf numFmtId="0" fontId="114" fillId="46" borderId="9">
      <alignment horizontal="center" wrapText="1"/>
    </xf>
    <xf numFmtId="43" fontId="2" fillId="0" borderId="0" applyFont="0" applyFill="0" applyBorder="0" applyAlignment="0" applyProtection="0"/>
    <xf numFmtId="202" fontId="11" fillId="0" borderId="0"/>
    <xf numFmtId="223" fontId="21" fillId="0" borderId="0"/>
    <xf numFmtId="232" fontId="21" fillId="0" borderId="0"/>
    <xf numFmtId="202" fontId="11" fillId="0" borderId="0"/>
    <xf numFmtId="223" fontId="21" fillId="0" borderId="0"/>
    <xf numFmtId="232" fontId="21" fillId="0" borderId="0"/>
    <xf numFmtId="202" fontId="11" fillId="0" borderId="0"/>
    <xf numFmtId="223" fontId="21" fillId="0" borderId="0"/>
    <xf numFmtId="232" fontId="21" fillId="0" borderId="0"/>
    <xf numFmtId="202" fontId="11" fillId="0" borderId="0"/>
    <xf numFmtId="223" fontId="21" fillId="0" borderId="0"/>
    <xf numFmtId="232" fontId="21" fillId="0" borderId="0"/>
    <xf numFmtId="202" fontId="11" fillId="0" borderId="0"/>
    <xf numFmtId="223" fontId="21" fillId="0" borderId="0"/>
    <xf numFmtId="232" fontId="21" fillId="0" borderId="0"/>
    <xf numFmtId="202" fontId="11" fillId="0" borderId="0"/>
    <xf numFmtId="223" fontId="21" fillId="0" borderId="0"/>
    <xf numFmtId="232" fontId="21" fillId="0" borderId="0"/>
    <xf numFmtId="202" fontId="11" fillId="0" borderId="0"/>
    <xf numFmtId="223" fontId="21" fillId="0" borderId="0"/>
    <xf numFmtId="232" fontId="21" fillId="0" borderId="0"/>
    <xf numFmtId="202" fontId="11" fillId="0" borderId="0"/>
    <xf numFmtId="223" fontId="21" fillId="0" borderId="0"/>
    <xf numFmtId="232" fontId="21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1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246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8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4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9" fillId="0" borderId="0" applyFont="0" applyFill="0" applyBorder="0" applyAlignment="0" applyProtection="0"/>
    <xf numFmtId="234" fontId="43" fillId="0" borderId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4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8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43" fontId="11" fillId="0" borderId="0" applyFont="0" applyFill="0" applyBorder="0" applyAlignment="0" applyProtection="0"/>
    <xf numFmtId="18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0" fontId="44" fillId="0" borderId="0"/>
    <xf numFmtId="224" fontId="44" fillId="0" borderId="0"/>
    <xf numFmtId="233" fontId="89" fillId="0" borderId="0"/>
    <xf numFmtId="233" fontId="43" fillId="0" borderId="0"/>
    <xf numFmtId="180" fontId="44" fillId="0" borderId="0"/>
    <xf numFmtId="225" fontId="3" fillId="0" borderId="0" applyFill="0" applyBorder="0" applyAlignment="0" applyProtection="0"/>
    <xf numFmtId="0" fontId="26" fillId="0" borderId="0" applyFill="0" applyBorder="0" applyAlignment="0" applyProtection="0"/>
    <xf numFmtId="0" fontId="89" fillId="0" borderId="0" applyFont="0" applyFill="0" applyBorder="0" applyAlignment="0" applyProtection="0"/>
    <xf numFmtId="0" fontId="43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73" fillId="39" borderId="4">
      <alignment horizontal="centerContinuous" vertical="top"/>
    </xf>
    <xf numFmtId="0" fontId="115" fillId="0" borderId="0" applyNumberFormat="0" applyAlignment="0">
      <alignment horizontal="left"/>
    </xf>
    <xf numFmtId="203" fontId="21" fillId="0" borderId="0" applyFill="0" applyBorder="0" applyProtection="0"/>
    <xf numFmtId="8" fontId="33" fillId="0" borderId="0" applyFont="0" applyFill="0" applyBorder="0" applyAlignment="0" applyProtection="0"/>
    <xf numFmtId="0" fontId="116" fillId="0" borderId="0"/>
    <xf numFmtId="0" fontId="116" fillId="0" borderId="0"/>
    <xf numFmtId="169" fontId="90" fillId="0" borderId="10" applyBorder="0"/>
    <xf numFmtId="187" fontId="113" fillId="0" borderId="0" applyFont="0" applyFill="0" applyBorder="0" applyAlignment="0" applyProtection="0"/>
    <xf numFmtId="42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204" fontId="11" fillId="0" borderId="0">
      <protection locked="0"/>
    </xf>
    <xf numFmtId="205" fontId="44" fillId="0" borderId="0" applyFont="0" applyFill="0" applyBorder="0" applyAlignment="0" applyProtection="0"/>
    <xf numFmtId="181" fontId="43" fillId="0" borderId="0"/>
    <xf numFmtId="181" fontId="89" fillId="0" borderId="0"/>
    <xf numFmtId="206" fontId="11" fillId="0" borderId="0"/>
    <xf numFmtId="0" fontId="45" fillId="39" borderId="0" applyNumberFormat="0" applyFont="0" applyFill="0" applyBorder="0" applyProtection="0">
      <alignment horizontal="left"/>
    </xf>
    <xf numFmtId="0" fontId="11" fillId="0" borderId="0" applyFont="0" applyFill="0" applyBorder="0" applyAlignment="0" applyProtection="0"/>
    <xf numFmtId="14" fontId="27" fillId="0" borderId="0" applyFill="0" applyBorder="0" applyAlignment="0"/>
    <xf numFmtId="15" fontId="74" fillId="47" borderId="0">
      <alignment horizontal="centerContinuous"/>
    </xf>
    <xf numFmtId="207" fontId="21" fillId="0" borderId="0" applyFill="0" applyBorder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74" fontId="43" fillId="0" borderId="0"/>
    <xf numFmtId="174" fontId="89" fillId="0" borderId="0"/>
    <xf numFmtId="170" fontId="113" fillId="0" borderId="0" applyFill="0" applyBorder="0" applyAlignment="0"/>
    <xf numFmtId="187" fontId="113" fillId="0" borderId="0" applyFill="0" applyBorder="0" applyAlignment="0"/>
    <xf numFmtId="170" fontId="113" fillId="0" borderId="0" applyFill="0" applyBorder="0" applyAlignment="0"/>
    <xf numFmtId="201" fontId="113" fillId="0" borderId="0" applyFill="0" applyBorder="0" applyAlignment="0"/>
    <xf numFmtId="187" fontId="113" fillId="0" borderId="0" applyFill="0" applyBorder="0" applyAlignment="0"/>
    <xf numFmtId="0" fontId="117" fillId="0" borderId="0" applyNumberFormat="0" applyAlignment="0">
      <alignment horizontal="left"/>
    </xf>
    <xf numFmtId="0" fontId="42" fillId="48" borderId="11"/>
    <xf numFmtId="0" fontId="42" fillId="49" borderId="2"/>
    <xf numFmtId="0" fontId="42" fillId="49" borderId="2"/>
    <xf numFmtId="0" fontId="42" fillId="49" borderId="2"/>
    <xf numFmtId="0" fontId="42" fillId="49" borderId="2"/>
    <xf numFmtId="222" fontId="11" fillId="0" borderId="0"/>
    <xf numFmtId="222" fontId="11" fillId="0" borderId="0"/>
    <xf numFmtId="0" fontId="80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18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18" fillId="0" borderId="0" applyNumberFormat="0" applyFill="0" applyBorder="0" applyAlignment="0" applyProtection="0"/>
    <xf numFmtId="0" fontId="218" fillId="0" borderId="0" applyNumberFormat="0" applyFill="0" applyBorder="0" applyAlignment="0" applyProtection="0"/>
    <xf numFmtId="2" fontId="11" fillId="0" borderId="0" applyFont="0" applyFill="0" applyBorder="0" applyAlignment="0" applyProtection="0"/>
    <xf numFmtId="208" fontId="7" fillId="0" borderId="0">
      <alignment horizontal="right"/>
    </xf>
    <xf numFmtId="226" fontId="11" fillId="0" borderId="0" applyBorder="0" applyProtection="0"/>
    <xf numFmtId="226" fontId="11" fillId="0" borderId="0" applyBorder="0" applyProtection="0"/>
    <xf numFmtId="0" fontId="33" fillId="0" borderId="0"/>
    <xf numFmtId="0" fontId="33" fillId="0" borderId="0"/>
    <xf numFmtId="0" fontId="131" fillId="0" borderId="0"/>
    <xf numFmtId="0" fontId="81" fillId="6" borderId="0" applyNumberFormat="0" applyBorder="0" applyAlignment="0" applyProtection="0"/>
    <xf numFmtId="0" fontId="254" fillId="110" borderId="0" applyNumberFormat="0" applyBorder="0" applyAlignment="0" applyProtection="0"/>
    <xf numFmtId="0" fontId="62" fillId="50" borderId="0" applyNumberFormat="0" applyBorder="0" applyAlignment="0" applyProtection="0"/>
    <xf numFmtId="0" fontId="219" fillId="6" borderId="0" applyNumberFormat="0" applyBorder="0" applyAlignment="0" applyProtection="0"/>
    <xf numFmtId="0" fontId="254" fillId="110" borderId="0" applyNumberFormat="0" applyBorder="0" applyAlignment="0" applyProtection="0"/>
    <xf numFmtId="0" fontId="62" fillId="6" borderId="0" applyNumberFormat="0" applyBorder="0" applyAlignment="0" applyProtection="0"/>
    <xf numFmtId="0" fontId="219" fillId="6" borderId="0" applyNumberFormat="0" applyBorder="0" applyAlignment="0" applyProtection="0"/>
    <xf numFmtId="0" fontId="219" fillId="11" borderId="0" applyNumberFormat="0" applyBorder="0" applyAlignment="0" applyProtection="0"/>
    <xf numFmtId="38" fontId="42" fillId="39" borderId="0" applyNumberFormat="0" applyBorder="0" applyAlignment="0" applyProtection="0"/>
    <xf numFmtId="38" fontId="42" fillId="39" borderId="0" applyNumberFormat="0" applyBorder="0" applyAlignment="0" applyProtection="0"/>
    <xf numFmtId="38" fontId="42" fillId="39" borderId="0" applyNumberFormat="0" applyBorder="0" applyAlignment="0" applyProtection="0"/>
    <xf numFmtId="38" fontId="42" fillId="39" borderId="0" applyNumberFormat="0" applyBorder="0" applyAlignment="0" applyProtection="0"/>
    <xf numFmtId="0" fontId="118" fillId="37" borderId="0"/>
    <xf numFmtId="0" fontId="52" fillId="0" borderId="12" applyNumberFormat="0" applyAlignment="0" applyProtection="0">
      <alignment horizontal="left" vertical="center"/>
    </xf>
    <xf numFmtId="0" fontId="52" fillId="0" borderId="12" applyNumberFormat="0" applyAlignment="0" applyProtection="0">
      <alignment horizontal="left" vertical="center"/>
    </xf>
    <xf numFmtId="0" fontId="52" fillId="0" borderId="12" applyNumberFormat="0" applyAlignment="0" applyProtection="0">
      <alignment horizontal="left" vertical="center"/>
    </xf>
    <xf numFmtId="0" fontId="52" fillId="0" borderId="12" applyNumberFormat="0" applyAlignment="0" applyProtection="0">
      <alignment horizontal="left" vertical="center"/>
    </xf>
    <xf numFmtId="0" fontId="52" fillId="0" borderId="12" applyNumberFormat="0" applyAlignment="0" applyProtection="0">
      <alignment horizontal="left" vertical="center"/>
    </xf>
    <xf numFmtId="0" fontId="52" fillId="0" borderId="13">
      <alignment horizontal="left" vertical="center"/>
    </xf>
    <xf numFmtId="0" fontId="52" fillId="0" borderId="13">
      <alignment horizontal="left" vertical="center"/>
    </xf>
    <xf numFmtId="209" fontId="119" fillId="46" borderId="0">
      <alignment horizontal="left" vertical="top"/>
    </xf>
    <xf numFmtId="0" fontId="82" fillId="0" borderId="14" applyNumberFormat="0" applyFill="0" applyAlignment="0" applyProtection="0"/>
    <xf numFmtId="0" fontId="255" fillId="0" borderId="46" applyNumberFormat="0" applyFill="0" applyAlignment="0" applyProtection="0"/>
    <xf numFmtId="0" fontId="241" fillId="0" borderId="15" applyNumberFormat="0" applyFill="0" applyAlignment="0" applyProtection="0"/>
    <xf numFmtId="0" fontId="220" fillId="0" borderId="14" applyNumberFormat="0" applyFill="0" applyAlignment="0" applyProtection="0"/>
    <xf numFmtId="0" fontId="255" fillId="0" borderId="46" applyNumberFormat="0" applyFill="0" applyAlignment="0" applyProtection="0"/>
    <xf numFmtId="0" fontId="63" fillId="0" borderId="14" applyNumberFormat="0" applyFill="0" applyAlignment="0" applyProtection="0"/>
    <xf numFmtId="0" fontId="220" fillId="0" borderId="14" applyNumberFormat="0" applyFill="0" applyAlignment="0" applyProtection="0"/>
    <xf numFmtId="0" fontId="237" fillId="0" borderId="16" applyNumberFormat="0" applyFill="0" applyAlignment="0" applyProtection="0"/>
    <xf numFmtId="0" fontId="83" fillId="0" borderId="17" applyNumberFormat="0" applyFill="0" applyAlignment="0" applyProtection="0"/>
    <xf numFmtId="0" fontId="256" fillId="0" borderId="47" applyNumberFormat="0" applyFill="0" applyAlignment="0" applyProtection="0"/>
    <xf numFmtId="0" fontId="242" fillId="0" borderId="18" applyNumberFormat="0" applyFill="0" applyAlignment="0" applyProtection="0"/>
    <xf numFmtId="0" fontId="221" fillId="0" borderId="17" applyNumberFormat="0" applyFill="0" applyAlignment="0" applyProtection="0"/>
    <xf numFmtId="0" fontId="256" fillId="0" borderId="47" applyNumberFormat="0" applyFill="0" applyAlignment="0" applyProtection="0"/>
    <xf numFmtId="0" fontId="64" fillId="0" borderId="17" applyNumberFormat="0" applyFill="0" applyAlignment="0" applyProtection="0"/>
    <xf numFmtId="0" fontId="221" fillId="0" borderId="17" applyNumberFormat="0" applyFill="0" applyAlignment="0" applyProtection="0"/>
    <xf numFmtId="0" fontId="238" fillId="0" borderId="19" applyNumberFormat="0" applyFill="0" applyAlignment="0" applyProtection="0"/>
    <xf numFmtId="0" fontId="84" fillId="0" borderId="20" applyNumberFormat="0" applyFill="0" applyAlignment="0" applyProtection="0"/>
    <xf numFmtId="0" fontId="257" fillId="0" borderId="48" applyNumberFormat="0" applyFill="0" applyAlignment="0" applyProtection="0"/>
    <xf numFmtId="0" fontId="243" fillId="0" borderId="21" applyNumberFormat="0" applyFill="0" applyAlignment="0" applyProtection="0"/>
    <xf numFmtId="0" fontId="222" fillId="0" borderId="20" applyNumberFormat="0" applyFill="0" applyAlignment="0" applyProtection="0"/>
    <xf numFmtId="0" fontId="257" fillId="0" borderId="48" applyNumberFormat="0" applyFill="0" applyAlignment="0" applyProtection="0"/>
    <xf numFmtId="0" fontId="65" fillId="0" borderId="20" applyNumberFormat="0" applyFill="0" applyAlignment="0" applyProtection="0"/>
    <xf numFmtId="0" fontId="222" fillId="0" borderId="20" applyNumberFormat="0" applyFill="0" applyAlignment="0" applyProtection="0"/>
    <xf numFmtId="0" fontId="239" fillId="0" borderId="22" applyNumberFormat="0" applyFill="0" applyAlignment="0" applyProtection="0"/>
    <xf numFmtId="0" fontId="84" fillId="0" borderId="0" applyNumberFormat="0" applyFill="0" applyBorder="0" applyAlignment="0" applyProtection="0"/>
    <xf numFmtId="0" fontId="257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257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210" fontId="120" fillId="0" borderId="23">
      <alignment horizontal="left"/>
    </xf>
    <xf numFmtId="211" fontId="121" fillId="0" borderId="4">
      <alignment horizontal="left"/>
    </xf>
    <xf numFmtId="0" fontId="122" fillId="0" borderId="24">
      <alignment horizontal="right"/>
    </xf>
    <xf numFmtId="0" fontId="120" fillId="1" borderId="4">
      <alignment horizontal="left"/>
    </xf>
    <xf numFmtId="0" fontId="123" fillId="0" borderId="0" applyProtection="0"/>
    <xf numFmtId="0" fontId="52" fillId="0" borderId="0" applyProtection="0"/>
    <xf numFmtId="0" fontId="124" fillId="0" borderId="3">
      <alignment horizontal="center"/>
    </xf>
    <xf numFmtId="0" fontId="124" fillId="0" borderId="0">
      <alignment horizontal="center"/>
    </xf>
    <xf numFmtId="0" fontId="178" fillId="0" borderId="0" applyNumberFormat="0" applyFill="0" applyBorder="0" applyAlignment="0" applyProtection="0">
      <alignment vertical="top"/>
      <protection locked="0"/>
    </xf>
    <xf numFmtId="222" fontId="180" fillId="0" borderId="0" applyNumberFormat="0" applyFill="0" applyBorder="0" applyAlignment="0" applyProtection="0">
      <alignment vertical="top"/>
      <protection locked="0"/>
    </xf>
    <xf numFmtId="0" fontId="94" fillId="46" borderId="0">
      <alignment horizontal="left" wrapText="1" indent="2"/>
    </xf>
    <xf numFmtId="212" fontId="11" fillId="0" borderId="0" applyBorder="0" applyAlignment="0"/>
    <xf numFmtId="10" fontId="42" fillId="46" borderId="2" applyNumberFormat="0" applyBorder="0" applyAlignment="0" applyProtection="0"/>
    <xf numFmtId="10" fontId="42" fillId="46" borderId="2" applyNumberFormat="0" applyBorder="0" applyAlignment="0" applyProtection="0"/>
    <xf numFmtId="10" fontId="42" fillId="46" borderId="2" applyNumberFormat="0" applyBorder="0" applyAlignment="0" applyProtection="0"/>
    <xf numFmtId="10" fontId="42" fillId="46" borderId="2" applyNumberFormat="0" applyBorder="0" applyAlignment="0" applyProtection="0"/>
    <xf numFmtId="0" fontId="223" fillId="10" borderId="7" applyNumberFormat="0" applyAlignment="0" applyProtection="0"/>
    <xf numFmtId="0" fontId="223" fillId="10" borderId="7" applyNumberFormat="0" applyAlignment="0" applyProtection="0"/>
    <xf numFmtId="0" fontId="223" fillId="10" borderId="7" applyNumberFormat="0" applyAlignment="0" applyProtection="0"/>
    <xf numFmtId="0" fontId="66" fillId="10" borderId="7" applyNumberFormat="0" applyAlignment="0" applyProtection="0"/>
    <xf numFmtId="0" fontId="258" fillId="111" borderId="44" applyNumberFormat="0" applyAlignment="0" applyProtection="0"/>
    <xf numFmtId="0" fontId="223" fillId="10" borderId="7" applyNumberFormat="0" applyAlignment="0" applyProtection="0"/>
    <xf numFmtId="0" fontId="223" fillId="10" borderId="7" applyNumberFormat="0" applyAlignment="0" applyProtection="0"/>
    <xf numFmtId="0" fontId="223" fillId="21" borderId="7" applyNumberFormat="0" applyAlignment="0" applyProtection="0"/>
    <xf numFmtId="0" fontId="85" fillId="10" borderId="7" applyNumberFormat="0" applyAlignment="0" applyProtection="0"/>
    <xf numFmtId="0" fontId="258" fillId="111" borderId="44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258" fillId="111" borderId="44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258" fillId="111" borderId="44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258" fillId="111" borderId="44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223" fillId="10" borderId="7" applyNumberFormat="0" applyAlignment="0" applyProtection="0"/>
    <xf numFmtId="213" fontId="11" fillId="0" borderId="0"/>
    <xf numFmtId="174" fontId="125" fillId="0" borderId="0"/>
    <xf numFmtId="1" fontId="11" fillId="0" borderId="0" applyFont="0" applyFill="0" applyBorder="0" applyAlignment="0" applyProtection="0"/>
    <xf numFmtId="38" fontId="126" fillId="0" borderId="0"/>
    <xf numFmtId="38" fontId="18" fillId="0" borderId="0"/>
    <xf numFmtId="38" fontId="127" fillId="0" borderId="0"/>
    <xf numFmtId="38" fontId="91" fillId="0" borderId="0"/>
    <xf numFmtId="0" fontId="7" fillId="0" borderId="0"/>
    <xf numFmtId="0" fontId="7" fillId="0" borderId="0"/>
    <xf numFmtId="0" fontId="7" fillId="0" borderId="0"/>
    <xf numFmtId="0" fontId="21" fillId="0" borderId="0" applyNumberFormat="0" applyFont="0" applyFill="0" applyBorder="0" applyProtection="0">
      <alignment horizontal="left" vertical="center"/>
    </xf>
    <xf numFmtId="0" fontId="21" fillId="0" borderId="0" applyNumberFormat="0" applyAlignment="0"/>
    <xf numFmtId="170" fontId="113" fillId="0" borderId="0" applyFill="0" applyBorder="0" applyAlignment="0"/>
    <xf numFmtId="187" fontId="113" fillId="0" borderId="0" applyFill="0" applyBorder="0" applyAlignment="0"/>
    <xf numFmtId="170" fontId="113" fillId="0" borderId="0" applyFill="0" applyBorder="0" applyAlignment="0"/>
    <xf numFmtId="201" fontId="113" fillId="0" borderId="0" applyFill="0" applyBorder="0" applyAlignment="0"/>
    <xf numFmtId="187" fontId="113" fillId="0" borderId="0" applyFill="0" applyBorder="0" applyAlignment="0"/>
    <xf numFmtId="0" fontId="86" fillId="0" borderId="25" applyNumberFormat="0" applyFill="0" applyAlignment="0" applyProtection="0"/>
    <xf numFmtId="0" fontId="259" fillId="0" borderId="49" applyNumberFormat="0" applyFill="0" applyAlignment="0" applyProtection="0"/>
    <xf numFmtId="0" fontId="244" fillId="0" borderId="26" applyNumberFormat="0" applyFill="0" applyAlignment="0" applyProtection="0"/>
    <xf numFmtId="0" fontId="224" fillId="0" borderId="25" applyNumberFormat="0" applyFill="0" applyAlignment="0" applyProtection="0"/>
    <xf numFmtId="0" fontId="259" fillId="0" borderId="49" applyNumberFormat="0" applyFill="0" applyAlignment="0" applyProtection="0"/>
    <xf numFmtId="0" fontId="67" fillId="0" borderId="25" applyNumberFormat="0" applyFill="0" applyAlignment="0" applyProtection="0"/>
    <xf numFmtId="0" fontId="224" fillId="0" borderId="25" applyNumberFormat="0" applyFill="0" applyAlignment="0" applyProtection="0"/>
    <xf numFmtId="0" fontId="233" fillId="0" borderId="27" applyNumberFormat="0" applyFill="0" applyAlignment="0" applyProtection="0"/>
    <xf numFmtId="39" fontId="50" fillId="19" borderId="11"/>
    <xf numFmtId="39" fontId="189" fillId="19" borderId="11"/>
    <xf numFmtId="0" fontId="128" fillId="0" borderId="0"/>
    <xf numFmtId="0" fontId="129" fillId="0" borderId="0"/>
    <xf numFmtId="0" fontId="128" fillId="0" borderId="0"/>
    <xf numFmtId="0" fontId="129" fillId="0" borderId="0"/>
    <xf numFmtId="0" fontId="130" fillId="0" borderId="0"/>
    <xf numFmtId="214" fontId="44" fillId="0" borderId="0" applyFont="0" applyFill="0" applyBorder="0" applyAlignment="0" applyProtection="0"/>
    <xf numFmtId="38" fontId="131" fillId="0" borderId="0" applyFont="0" applyFill="0" applyBorder="0" applyAlignment="0" applyProtection="0"/>
    <xf numFmtId="40" fontId="131" fillId="0" borderId="0" applyFont="0" applyFill="0" applyBorder="0" applyAlignment="0" applyProtection="0"/>
    <xf numFmtId="6" fontId="131" fillId="0" borderId="0" applyFont="0" applyFill="0" applyBorder="0" applyAlignment="0" applyProtection="0"/>
    <xf numFmtId="8" fontId="131" fillId="0" borderId="0" applyFont="0" applyFill="0" applyBorder="0" applyAlignment="0" applyProtection="0"/>
    <xf numFmtId="215" fontId="132" fillId="0" borderId="0" applyFont="0" applyFill="0" applyBorder="0" applyAlignment="0" applyProtection="0"/>
    <xf numFmtId="216" fontId="132" fillId="0" borderId="0" applyFont="0" applyFill="0" applyBorder="0" applyAlignment="0" applyProtection="0"/>
    <xf numFmtId="217" fontId="43" fillId="0" borderId="0" applyFont="0" applyFill="0" applyBorder="0" applyAlignment="0" applyProtection="0"/>
    <xf numFmtId="168" fontId="3" fillId="0" borderId="0" applyFont="0" applyFill="0" applyBorder="0" applyAlignment="0" applyProtection="0"/>
    <xf numFmtId="40" fontId="53" fillId="0" borderId="0">
      <alignment horizontal="left"/>
    </xf>
    <xf numFmtId="0" fontId="87" fillId="21" borderId="0" applyNumberFormat="0" applyBorder="0" applyAlignment="0" applyProtection="0"/>
    <xf numFmtId="0" fontId="260" fillId="112" borderId="0" applyNumberFormat="0" applyBorder="0" applyAlignment="0" applyProtection="0"/>
    <xf numFmtId="0" fontId="68" fillId="21" borderId="0" applyNumberFormat="0" applyBorder="0" applyAlignment="0" applyProtection="0"/>
    <xf numFmtId="0" fontId="225" fillId="21" borderId="0" applyNumberFormat="0" applyBorder="0" applyAlignment="0" applyProtection="0"/>
    <xf numFmtId="0" fontId="260" fillId="112" borderId="0" applyNumberFormat="0" applyBorder="0" applyAlignment="0" applyProtection="0"/>
    <xf numFmtId="0" fontId="68" fillId="21" borderId="0" applyNumberFormat="0" applyBorder="0" applyAlignment="0" applyProtection="0"/>
    <xf numFmtId="0" fontId="225" fillId="21" borderId="0" applyNumberFormat="0" applyBorder="0" applyAlignment="0" applyProtection="0"/>
    <xf numFmtId="0" fontId="236" fillId="21" borderId="0" applyNumberFormat="0" applyBorder="0" applyAlignment="0" applyProtection="0"/>
    <xf numFmtId="37" fontId="41" fillId="0" borderId="0"/>
    <xf numFmtId="0" fontId="128" fillId="0" borderId="0"/>
    <xf numFmtId="0" fontId="129" fillId="0" borderId="0"/>
    <xf numFmtId="0" fontId="129" fillId="0" borderId="0"/>
    <xf numFmtId="173" fontId="9" fillId="0" borderId="0"/>
    <xf numFmtId="173" fontId="177" fillId="0" borderId="0"/>
    <xf numFmtId="0" fontId="116" fillId="0" borderId="0"/>
    <xf numFmtId="0" fontId="7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 applyNumberFormat="0" applyFill="0" applyBorder="0" applyAlignment="0" applyProtection="0"/>
    <xf numFmtId="0" fontId="7" fillId="0" borderId="0"/>
    <xf numFmtId="0" fontId="248" fillId="0" borderId="0"/>
    <xf numFmtId="0" fontId="43" fillId="0" borderId="0"/>
    <xf numFmtId="222" fontId="34" fillId="0" borderId="0"/>
    <xf numFmtId="0" fontId="248" fillId="0" borderId="0"/>
    <xf numFmtId="0" fontId="11" fillId="0" borderId="0"/>
    <xf numFmtId="0" fontId="89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3" fillId="0" borderId="0"/>
    <xf numFmtId="0" fontId="7" fillId="0" borderId="0"/>
    <xf numFmtId="0" fontId="7" fillId="0" borderId="0"/>
    <xf numFmtId="0" fontId="248" fillId="0" borderId="0"/>
    <xf numFmtId="0" fontId="248" fillId="0" borderId="0"/>
    <xf numFmtId="222" fontId="34" fillId="0" borderId="0"/>
    <xf numFmtId="0" fontId="3" fillId="0" borderId="0"/>
    <xf numFmtId="0" fontId="11" fillId="0" borderId="0"/>
    <xf numFmtId="0" fontId="248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7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89" fillId="0" borderId="0"/>
    <xf numFmtId="0" fontId="7" fillId="0" borderId="0"/>
    <xf numFmtId="0" fontId="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7" fillId="0" borderId="0"/>
    <xf numFmtId="0" fontId="248" fillId="0" borderId="0"/>
    <xf numFmtId="0" fontId="248" fillId="0" borderId="0"/>
    <xf numFmtId="0" fontId="7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7" fillId="0" borderId="0"/>
    <xf numFmtId="0" fontId="248" fillId="0" borderId="0"/>
    <xf numFmtId="0" fontId="248" fillId="0" borderId="0"/>
    <xf numFmtId="0" fontId="7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89" fillId="0" borderId="0"/>
    <xf numFmtId="0" fontId="248" fillId="0" borderId="0"/>
    <xf numFmtId="0" fontId="11" fillId="0" borderId="0"/>
    <xf numFmtId="0" fontId="7" fillId="0" borderId="0"/>
    <xf numFmtId="0" fontId="8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34" fillId="0" borderId="0"/>
    <xf numFmtId="0" fontId="248" fillId="0" borderId="0"/>
    <xf numFmtId="0" fontId="248" fillId="0" borderId="0"/>
    <xf numFmtId="0" fontId="248" fillId="0" borderId="0"/>
    <xf numFmtId="0" fontId="7" fillId="0" borderId="0"/>
    <xf numFmtId="0" fontId="248" fillId="0" borderId="0"/>
    <xf numFmtId="0" fontId="248" fillId="0" borderId="0"/>
    <xf numFmtId="0" fontId="7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6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3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7" fillId="0" borderId="0"/>
    <xf numFmtId="0" fontId="248" fillId="0" borderId="0"/>
    <xf numFmtId="0" fontId="89" fillId="0" borderId="0"/>
    <xf numFmtId="0" fontId="11" fillId="0" borderId="0"/>
    <xf numFmtId="0" fontId="6" fillId="0" borderId="0"/>
    <xf numFmtId="0" fontId="34" fillId="0" borderId="0"/>
    <xf numFmtId="0" fontId="3" fillId="0" borderId="0"/>
    <xf numFmtId="0" fontId="247" fillId="0" borderId="0"/>
    <xf numFmtId="0" fontId="248" fillId="0" borderId="0"/>
    <xf numFmtId="0" fontId="261" fillId="0" borderId="0"/>
    <xf numFmtId="0" fontId="3" fillId="0" borderId="0"/>
    <xf numFmtId="0" fontId="11" fillId="0" borderId="0"/>
    <xf numFmtId="0" fontId="43" fillId="0" borderId="0"/>
    <xf numFmtId="0" fontId="34" fillId="0" borderId="0"/>
    <xf numFmtId="0" fontId="11" fillId="0" borderId="0"/>
    <xf numFmtId="0" fontId="7" fillId="0" borderId="0"/>
    <xf numFmtId="0" fontId="11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7" fillId="0" borderId="0"/>
    <xf numFmtId="0" fontId="248" fillId="0" borderId="0"/>
    <xf numFmtId="0" fontId="248" fillId="0" borderId="0"/>
    <xf numFmtId="0" fontId="43" fillId="0" borderId="0"/>
    <xf numFmtId="0" fontId="3" fillId="0" borderId="0"/>
    <xf numFmtId="0" fontId="11" fillId="0" borderId="0"/>
    <xf numFmtId="0" fontId="11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7" fillId="0" borderId="0"/>
    <xf numFmtId="0" fontId="261" fillId="0" borderId="0"/>
    <xf numFmtId="0" fontId="248" fillId="0" borderId="0"/>
    <xf numFmtId="0" fontId="11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7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3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6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6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6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6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6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7" fillId="0" borderId="0"/>
    <xf numFmtId="0" fontId="11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6" fillId="0" borderId="0"/>
    <xf numFmtId="0" fontId="7" fillId="0" borderId="0" applyNumberFormat="0" applyFill="0" applyBorder="0" applyAlignment="0" applyProtection="0"/>
    <xf numFmtId="0" fontId="248" fillId="0" borderId="0"/>
    <xf numFmtId="0" fontId="3" fillId="0" borderId="0" applyNumberFormat="0" applyFill="0" applyBorder="0" applyAlignment="0" applyProtection="0"/>
    <xf numFmtId="222" fontId="34" fillId="0" borderId="0"/>
    <xf numFmtId="0" fontId="248" fillId="0" borderId="0"/>
    <xf numFmtId="0" fontId="248" fillId="0" borderId="0"/>
    <xf numFmtId="0" fontId="11" fillId="0" borderId="0" applyNumberFormat="0" applyFill="0" applyBorder="0" applyAlignment="0" applyProtection="0"/>
    <xf numFmtId="0" fontId="7" fillId="0" borderId="0"/>
    <xf numFmtId="0" fontId="7" fillId="0" borderId="0"/>
    <xf numFmtId="0" fontId="3" fillId="0" borderId="0"/>
    <xf numFmtId="0" fontId="11" fillId="0" borderId="0"/>
    <xf numFmtId="0" fontId="248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3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3" fillId="0" borderId="0"/>
    <xf numFmtId="0" fontId="247" fillId="0" borderId="0"/>
    <xf numFmtId="0" fontId="248" fillId="0" borderId="0"/>
    <xf numFmtId="0" fontId="248" fillId="0" borderId="0"/>
    <xf numFmtId="0" fontId="43" fillId="0" borderId="0"/>
    <xf numFmtId="0" fontId="11" fillId="0" borderId="0"/>
    <xf numFmtId="0" fontId="6" fillId="0" borderId="0"/>
    <xf numFmtId="0" fontId="6" fillId="0" borderId="0"/>
    <xf numFmtId="0" fontId="248" fillId="0" borderId="0"/>
    <xf numFmtId="0" fontId="6" fillId="0" borderId="0"/>
    <xf numFmtId="0" fontId="3" fillId="0" borderId="0" applyNumberFormat="0" applyFill="0" applyBorder="0" applyAlignment="0" applyProtection="0"/>
    <xf numFmtId="222" fontId="34" fillId="0" borderId="0"/>
    <xf numFmtId="0" fontId="248" fillId="0" borderId="0"/>
    <xf numFmtId="0" fontId="11" fillId="0" borderId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248" fillId="0" borderId="0"/>
    <xf numFmtId="0" fontId="6" fillId="0" borderId="0"/>
    <xf numFmtId="0" fontId="3" fillId="0" borderId="0" applyNumberFormat="0" applyFill="0" applyBorder="0" applyAlignment="0" applyProtection="0"/>
    <xf numFmtId="222" fontId="34" fillId="0" borderId="0"/>
    <xf numFmtId="0" fontId="248" fillId="0" borderId="0"/>
    <xf numFmtId="0" fontId="11" fillId="0" borderId="0"/>
    <xf numFmtId="0" fontId="11" fillId="0" borderId="0" applyNumberFormat="0" applyFill="0" applyBorder="0" applyAlignment="0" applyProtection="0"/>
    <xf numFmtId="0" fontId="7" fillId="0" borderId="0"/>
    <xf numFmtId="0" fontId="248" fillId="0" borderId="0"/>
    <xf numFmtId="0" fontId="11" fillId="0" borderId="0"/>
    <xf numFmtId="0" fontId="3" fillId="0" borderId="0"/>
    <xf numFmtId="222" fontId="34" fillId="0" borderId="0"/>
    <xf numFmtId="0" fontId="11" fillId="0" borderId="0"/>
    <xf numFmtId="0" fontId="11" fillId="0" borderId="0" applyNumberFormat="0" applyFill="0" applyBorder="0" applyAlignment="0" applyProtection="0"/>
    <xf numFmtId="0" fontId="248" fillId="0" borderId="0"/>
    <xf numFmtId="0" fontId="7" fillId="0" borderId="0"/>
    <xf numFmtId="0" fontId="11" fillId="0" borderId="0"/>
    <xf numFmtId="0" fontId="248" fillId="0" borderId="0"/>
    <xf numFmtId="0" fontId="3" fillId="0" borderId="0"/>
    <xf numFmtId="222" fontId="34" fillId="0" borderId="0"/>
    <xf numFmtId="0" fontId="248" fillId="0" borderId="0"/>
    <xf numFmtId="0" fontId="248" fillId="0" borderId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3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11" fillId="0" borderId="0" applyNumberFormat="0" applyFill="0" applyBorder="0" applyAlignment="0" applyProtection="0"/>
    <xf numFmtId="0" fontId="7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11" fillId="0" borderId="0" applyNumberFormat="0" applyFill="0" applyBorder="0" applyAlignment="0" applyProtection="0"/>
    <xf numFmtId="0" fontId="7" fillId="0" borderId="0"/>
    <xf numFmtId="0" fontId="248" fillId="0" borderId="0"/>
    <xf numFmtId="0" fontId="248" fillId="0" borderId="0"/>
    <xf numFmtId="0" fontId="11" fillId="0" borderId="0"/>
    <xf numFmtId="222" fontId="34" fillId="0" borderId="0"/>
    <xf numFmtId="0" fontId="11" fillId="0" borderId="0"/>
    <xf numFmtId="0" fontId="248" fillId="0" borderId="0"/>
    <xf numFmtId="0" fontId="11" fillId="0" borderId="0" applyNumberFormat="0" applyFill="0" applyBorder="0" applyAlignment="0" applyProtection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7" fillId="0" borderId="0"/>
    <xf numFmtId="0" fontId="11" fillId="0" borderId="0"/>
    <xf numFmtId="0" fontId="11" fillId="0" borderId="0" applyNumberFormat="0" applyFill="0" applyBorder="0" applyAlignment="0" applyProtection="0"/>
    <xf numFmtId="0" fontId="11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7" fillId="0" borderId="0"/>
    <xf numFmtId="0" fontId="34" fillId="0" borderId="0"/>
    <xf numFmtId="0" fontId="11" fillId="0" borderId="0"/>
    <xf numFmtId="0" fontId="248" fillId="0" borderId="0"/>
    <xf numFmtId="0" fontId="248" fillId="0" borderId="0"/>
    <xf numFmtId="0" fontId="11" fillId="0" borderId="0" applyNumberFormat="0" applyFill="0" applyBorder="0" applyAlignment="0" applyProtection="0"/>
    <xf numFmtId="0" fontId="11" fillId="0" borderId="0"/>
    <xf numFmtId="0" fontId="248" fillId="0" borderId="0"/>
    <xf numFmtId="0" fontId="248" fillId="0" borderId="0"/>
    <xf numFmtId="0" fontId="3" fillId="0" borderId="0"/>
    <xf numFmtId="0" fontId="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3" fillId="0" borderId="0" applyNumberFormat="0" applyFill="0" applyBorder="0" applyAlignment="0" applyProtection="0"/>
    <xf numFmtId="0" fontId="11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7" fillId="0" borderId="0"/>
    <xf numFmtId="0" fontId="11" fillId="0" borderId="0"/>
    <xf numFmtId="0" fontId="11" fillId="0" borderId="0"/>
    <xf numFmtId="231" fontId="34" fillId="0" borderId="0"/>
    <xf numFmtId="0" fontId="3" fillId="0" borderId="0"/>
    <xf numFmtId="0" fontId="34" fillId="0" borderId="0"/>
    <xf numFmtId="0" fontId="7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43" fillId="0" borderId="0"/>
    <xf numFmtId="0" fontId="43" fillId="0" borderId="0"/>
    <xf numFmtId="0" fontId="248" fillId="0" borderId="0"/>
    <xf numFmtId="0" fontId="34" fillId="0" borderId="0"/>
    <xf numFmtId="0" fontId="11" fillId="0" borderId="0"/>
    <xf numFmtId="0" fontId="11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11" fillId="0" borderId="0"/>
    <xf numFmtId="222" fontId="34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3" fillId="0" borderId="0"/>
    <xf numFmtId="0" fontId="248" fillId="0" borderId="0"/>
    <xf numFmtId="0" fontId="248" fillId="0" borderId="0"/>
    <xf numFmtId="0" fontId="248" fillId="0" borderId="0"/>
    <xf numFmtId="0" fontId="3" fillId="0" borderId="0"/>
    <xf numFmtId="0" fontId="11" fillId="0" borderId="0" applyNumberFormat="0" applyFill="0" applyBorder="0" applyAlignment="0" applyProtection="0"/>
    <xf numFmtId="222" fontId="34" fillId="0" borderId="0"/>
    <xf numFmtId="0" fontId="11" fillId="0" borderId="0" applyNumberFormat="0" applyFill="0" applyBorder="0" applyAlignment="0" applyProtection="0"/>
    <xf numFmtId="222" fontId="34" fillId="0" borderId="0"/>
    <xf numFmtId="222" fontId="34" fillId="0" borderId="0"/>
    <xf numFmtId="0" fontId="11" fillId="0" borderId="0" applyNumberFormat="0" applyFill="0" applyBorder="0" applyAlignment="0" applyProtection="0"/>
    <xf numFmtId="0" fontId="248" fillId="0" borderId="0"/>
    <xf numFmtId="0" fontId="11" fillId="0" borderId="0" applyNumberFormat="0" applyFill="0" applyBorder="0" applyAlignment="0" applyProtection="0"/>
    <xf numFmtId="0" fontId="11" fillId="0" borderId="0"/>
    <xf numFmtId="0" fontId="7" fillId="0" borderId="0"/>
    <xf numFmtId="0" fontId="248" fillId="0" borderId="0"/>
    <xf numFmtId="0" fontId="7" fillId="0" borderId="0"/>
    <xf numFmtId="0" fontId="11" fillId="0" borderId="0"/>
    <xf numFmtId="0" fontId="7" fillId="0" borderId="0"/>
    <xf numFmtId="0" fontId="3" fillId="0" borderId="0"/>
    <xf numFmtId="0" fontId="7" fillId="0" borderId="0"/>
    <xf numFmtId="0" fontId="11" fillId="0" borderId="0"/>
    <xf numFmtId="0" fontId="248" fillId="0" borderId="0"/>
    <xf numFmtId="0" fontId="7" fillId="0" borderId="0"/>
    <xf numFmtId="0" fontId="26" fillId="0" borderId="0"/>
    <xf numFmtId="0" fontId="248" fillId="0" borderId="0"/>
    <xf numFmtId="0" fontId="262" fillId="0" borderId="0"/>
    <xf numFmtId="0" fontId="3" fillId="0" borderId="0"/>
    <xf numFmtId="0" fontId="11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11" fillId="0" borderId="0"/>
    <xf numFmtId="0" fontId="11" fillId="0" borderId="0" applyNumberFormat="0" applyFill="0" applyBorder="0" applyAlignment="0" applyProtection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6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248" fillId="0" borderId="0"/>
    <xf numFmtId="0" fontId="248" fillId="0" borderId="0"/>
    <xf numFmtId="0" fontId="43" fillId="0" borderId="0"/>
    <xf numFmtId="0" fontId="248" fillId="0" borderId="0"/>
    <xf numFmtId="0" fontId="3" fillId="0" borderId="0"/>
    <xf numFmtId="0" fontId="43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11" fillId="0" borderId="0"/>
    <xf numFmtId="0" fontId="11" fillId="0" borderId="0" applyNumberFormat="0" applyFill="0" applyBorder="0" applyAlignment="0" applyProtection="0"/>
    <xf numFmtId="0" fontId="11" fillId="0" borderId="0"/>
    <xf numFmtId="0" fontId="11" fillId="0" borderId="0" applyNumberFormat="0" applyFill="0" applyBorder="0" applyAlignment="0" applyProtection="0"/>
    <xf numFmtId="0" fontId="11" fillId="0" borderId="0"/>
    <xf numFmtId="0" fontId="11" fillId="0" borderId="0" applyNumberFormat="0" applyFill="0" applyBorder="0" applyAlignment="0" applyProtection="0"/>
    <xf numFmtId="0" fontId="11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8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43" fillId="0" borderId="0"/>
    <xf numFmtId="0" fontId="248" fillId="0" borderId="0"/>
    <xf numFmtId="0" fontId="248" fillId="0" borderId="0"/>
    <xf numFmtId="0" fontId="7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43" fillId="0" borderId="0"/>
    <xf numFmtId="0" fontId="248" fillId="0" borderId="0"/>
    <xf numFmtId="0" fontId="11" fillId="0" borderId="0"/>
    <xf numFmtId="0" fontId="248" fillId="0" borderId="0"/>
    <xf numFmtId="0" fontId="248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0" fontId="3" fillId="0" borderId="0" applyNumberFormat="0" applyFill="0" applyBorder="0" applyAlignment="0" applyProtection="0"/>
    <xf numFmtId="0" fontId="11" fillId="0" borderId="0"/>
    <xf numFmtId="0" fontId="3" fillId="0" borderId="0" applyNumberFormat="0" applyFill="0" applyBorder="0" applyAlignment="0" applyProtection="0"/>
    <xf numFmtId="0" fontId="11" fillId="0" borderId="0"/>
    <xf numFmtId="0" fontId="11" fillId="0" borderId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8" fillId="0" borderId="0"/>
    <xf numFmtId="0" fontId="7" fillId="0" borderId="0"/>
    <xf numFmtId="0" fontId="7" fillId="0" borderId="0"/>
    <xf numFmtId="0" fontId="248" fillId="0" borderId="0"/>
    <xf numFmtId="0" fontId="248" fillId="0" borderId="0"/>
    <xf numFmtId="222" fontId="34" fillId="0" borderId="0"/>
    <xf numFmtId="0" fontId="6" fillId="0" borderId="0"/>
    <xf numFmtId="0" fontId="11" fillId="0" borderId="0"/>
    <xf numFmtId="0" fontId="7" fillId="0" borderId="0"/>
    <xf numFmtId="0" fontId="11" fillId="0" borderId="0"/>
    <xf numFmtId="0" fontId="3" fillId="0" borderId="0"/>
    <xf numFmtId="0" fontId="3" fillId="0" borderId="0" applyNumberFormat="0" applyFill="0" applyBorder="0" applyAlignment="0" applyProtection="0"/>
    <xf numFmtId="0" fontId="248" fillId="0" borderId="0"/>
    <xf numFmtId="0" fontId="3" fillId="0" borderId="0" applyNumberFormat="0" applyFill="0" applyBorder="0" applyAlignment="0" applyProtection="0"/>
    <xf numFmtId="0" fontId="248" fillId="0" borderId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11" fillId="0" borderId="0" applyNumberFormat="0" applyFill="0" applyBorder="0" applyAlignment="0" applyProtection="0"/>
    <xf numFmtId="0" fontId="3" fillId="0" borderId="0"/>
    <xf numFmtId="0" fontId="11" fillId="0" borderId="0"/>
    <xf numFmtId="0" fontId="3" fillId="0" borderId="0"/>
    <xf numFmtId="0" fontId="3" fillId="0" borderId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218" fontId="11" fillId="0" borderId="0"/>
    <xf numFmtId="0" fontId="133" fillId="0" borderId="0"/>
    <xf numFmtId="0" fontId="190" fillId="0" borderId="0"/>
    <xf numFmtId="0" fontId="7" fillId="7" borderId="28" applyNumberFormat="0" applyFont="0" applyAlignment="0" applyProtection="0"/>
    <xf numFmtId="0" fontId="34" fillId="113" borderId="50" applyNumberFormat="0" applyFont="0" applyAlignment="0" applyProtection="0"/>
    <xf numFmtId="0" fontId="11" fillId="7" borderId="7" applyNumberFormat="0" applyFont="0" applyAlignment="0" applyProtection="0"/>
    <xf numFmtId="0" fontId="39" fillId="113" borderId="50" applyNumberFormat="0" applyFont="0" applyAlignment="0" applyProtection="0"/>
    <xf numFmtId="0" fontId="39" fillId="113" borderId="50" applyNumberFormat="0" applyFont="0" applyAlignment="0" applyProtection="0"/>
    <xf numFmtId="0" fontId="34" fillId="113" borderId="50" applyNumberFormat="0" applyFont="0" applyAlignment="0" applyProtection="0"/>
    <xf numFmtId="0" fontId="34" fillId="7" borderId="28" applyNumberFormat="0" applyFont="0" applyAlignment="0" applyProtection="0"/>
    <xf numFmtId="0" fontId="39" fillId="113" borderId="50" applyNumberFormat="0" applyFont="0" applyAlignment="0" applyProtection="0"/>
    <xf numFmtId="0" fontId="39" fillId="113" borderId="50" applyNumberFormat="0" applyFont="0" applyAlignment="0" applyProtection="0"/>
    <xf numFmtId="0" fontId="7" fillId="7" borderId="28" applyNumberFormat="0" applyFont="0" applyAlignment="0" applyProtection="0"/>
    <xf numFmtId="0" fontId="34" fillId="113" borderId="50" applyNumberFormat="0" applyFont="0" applyAlignment="0" applyProtection="0"/>
    <xf numFmtId="0" fontId="3" fillId="7" borderId="28" applyNumberFormat="0" applyFont="0" applyAlignment="0" applyProtection="0"/>
    <xf numFmtId="0" fontId="39" fillId="113" borderId="50" applyNumberFormat="0" applyFont="0" applyAlignment="0" applyProtection="0"/>
    <xf numFmtId="0" fontId="39" fillId="113" borderId="50" applyNumberFormat="0" applyFont="0" applyAlignment="0" applyProtection="0"/>
    <xf numFmtId="0" fontId="11" fillId="7" borderId="28" applyNumberFormat="0" applyFont="0" applyAlignment="0" applyProtection="0"/>
    <xf numFmtId="0" fontId="43" fillId="7" borderId="28" applyNumberFormat="0" applyFont="0" applyAlignment="0" applyProtection="0"/>
    <xf numFmtId="0" fontId="11" fillId="0" borderId="0"/>
    <xf numFmtId="194" fontId="43" fillId="0" borderId="0" applyFont="0" applyFill="0" applyBorder="0" applyAlignment="0" applyProtection="0"/>
    <xf numFmtId="0" fontId="88" fillId="22" borderId="29" applyNumberFormat="0" applyAlignment="0" applyProtection="0"/>
    <xf numFmtId="0" fontId="263" fillId="108" borderId="51" applyNumberFormat="0" applyAlignment="0" applyProtection="0"/>
    <xf numFmtId="0" fontId="69" fillId="9" borderId="29" applyNumberFormat="0" applyAlignment="0" applyProtection="0"/>
    <xf numFmtId="0" fontId="88" fillId="22" borderId="29" applyNumberFormat="0" applyAlignment="0" applyProtection="0"/>
    <xf numFmtId="0" fontId="226" fillId="22" borderId="29" applyNumberFormat="0" applyAlignment="0" applyProtection="0"/>
    <xf numFmtId="0" fontId="263" fillId="108" borderId="51" applyNumberFormat="0" applyAlignment="0" applyProtection="0"/>
    <xf numFmtId="0" fontId="69" fillId="22" borderId="29" applyNumberFormat="0" applyAlignment="0" applyProtection="0"/>
    <xf numFmtId="0" fontId="226" fillId="22" borderId="29" applyNumberFormat="0" applyAlignment="0" applyProtection="0"/>
    <xf numFmtId="0" fontId="226" fillId="44" borderId="29" applyNumberFormat="0" applyAlignment="0" applyProtection="0"/>
    <xf numFmtId="40" fontId="92" fillId="51" borderId="0">
      <alignment horizontal="right"/>
    </xf>
    <xf numFmtId="0" fontId="96" fillId="51" borderId="0">
      <alignment horizontal="right"/>
    </xf>
    <xf numFmtId="0" fontId="134" fillId="51" borderId="30"/>
    <xf numFmtId="0" fontId="93" fillId="44" borderId="0" applyBorder="0">
      <alignment horizontal="centerContinuous"/>
    </xf>
    <xf numFmtId="0" fontId="135" fillId="44" borderId="0" applyBorder="0">
      <alignment horizontal="centerContinuous"/>
    </xf>
    <xf numFmtId="0" fontId="136" fillId="0" borderId="0">
      <alignment horizontal="center"/>
    </xf>
    <xf numFmtId="0" fontId="137" fillId="0" borderId="0">
      <alignment horizontal="center"/>
    </xf>
    <xf numFmtId="164" fontId="44" fillId="0" borderId="0" applyFont="0" applyFill="0" applyBorder="0" applyAlignment="0" applyProtection="0"/>
    <xf numFmtId="174" fontId="191" fillId="0" borderId="0" applyFill="0" applyBorder="0" applyProtection="0">
      <alignment vertical="top"/>
    </xf>
    <xf numFmtId="14" fontId="110" fillId="0" borderId="0">
      <alignment horizontal="center" wrapText="1"/>
      <protection locked="0"/>
    </xf>
    <xf numFmtId="9" fontId="10" fillId="0" borderId="0" applyFont="0" applyFill="0" applyBorder="0" applyAlignment="0" applyProtection="0"/>
    <xf numFmtId="219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0" fillId="0" borderId="0" applyFont="0" applyFill="0" applyBorder="0" applyAlignment="0" applyProtection="0"/>
    <xf numFmtId="1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31" fillId="0" borderId="31" applyNumberFormat="0" applyBorder="0"/>
    <xf numFmtId="3" fontId="138" fillId="0" borderId="0" applyNumberFormat="0" applyFill="0" applyBorder="0" applyAlignment="0" applyProtection="0"/>
    <xf numFmtId="0" fontId="42" fillId="52" borderId="11"/>
    <xf numFmtId="0" fontId="42" fillId="39" borderId="2"/>
    <xf numFmtId="0" fontId="42" fillId="39" borderId="2"/>
    <xf numFmtId="0" fontId="42" fillId="39" borderId="2"/>
    <xf numFmtId="0" fontId="42" fillId="39" borderId="2"/>
    <xf numFmtId="170" fontId="113" fillId="0" borderId="0" applyFill="0" applyBorder="0" applyAlignment="0"/>
    <xf numFmtId="187" fontId="113" fillId="0" borderId="0" applyFill="0" applyBorder="0" applyAlignment="0"/>
    <xf numFmtId="170" fontId="113" fillId="0" borderId="0" applyFill="0" applyBorder="0" applyAlignment="0"/>
    <xf numFmtId="201" fontId="113" fillId="0" borderId="0" applyFill="0" applyBorder="0" applyAlignment="0"/>
    <xf numFmtId="187" fontId="113" fillId="0" borderId="0" applyFill="0" applyBorder="0" applyAlignment="0"/>
    <xf numFmtId="0" fontId="21" fillId="0" borderId="0" applyNumberFormat="0" applyFill="0" applyBorder="0" applyAlignment="0" applyProtection="0">
      <alignment horizontal="left"/>
    </xf>
    <xf numFmtId="0" fontId="90" fillId="0" borderId="3" applyBorder="0">
      <alignment horizontal="center"/>
    </xf>
    <xf numFmtId="37" fontId="26" fillId="0" borderId="0"/>
    <xf numFmtId="0" fontId="11" fillId="0" borderId="0">
      <alignment vertical="justify"/>
    </xf>
    <xf numFmtId="0" fontId="43" fillId="0" borderId="0" applyFont="0" applyFill="0" applyBorder="0" applyAlignment="0" applyProtection="0"/>
    <xf numFmtId="1" fontId="11" fillId="0" borderId="32" applyNumberFormat="0" applyFill="0" applyAlignment="0" applyProtection="0">
      <alignment horizontal="center" vertical="center"/>
    </xf>
    <xf numFmtId="1" fontId="11" fillId="0" borderId="32" applyNumberFormat="0" applyFill="0" applyAlignment="0" applyProtection="0">
      <alignment horizontal="center" vertical="center"/>
    </xf>
    <xf numFmtId="1" fontId="11" fillId="0" borderId="32" applyNumberFormat="0" applyFill="0" applyAlignment="0" applyProtection="0">
      <alignment horizontal="center" vertical="center"/>
    </xf>
    <xf numFmtId="1" fontId="11" fillId="0" borderId="32" applyNumberFormat="0" applyFill="0" applyAlignment="0" applyProtection="0">
      <alignment horizontal="center" vertical="center"/>
    </xf>
    <xf numFmtId="0" fontId="11" fillId="0" borderId="33" applyNumberFormat="0" applyFill="0" applyAlignment="0" applyProtection="0"/>
    <xf numFmtId="0" fontId="11" fillId="0" borderId="33" applyNumberFormat="0" applyFill="0" applyAlignment="0" applyProtection="0"/>
    <xf numFmtId="1" fontId="11" fillId="0" borderId="32" applyNumberFormat="0" applyFill="0" applyAlignment="0" applyProtection="0">
      <alignment horizontal="center" vertical="center"/>
    </xf>
    <xf numFmtId="0" fontId="11" fillId="0" borderId="33" applyNumberFormat="0" applyFill="0" applyAlignment="0" applyProtection="0"/>
    <xf numFmtId="0" fontId="11" fillId="0" borderId="33" applyNumberFormat="0" applyFill="0" applyAlignment="0" applyProtection="0"/>
    <xf numFmtId="1" fontId="11" fillId="0" borderId="32" applyNumberFormat="0" applyFill="0" applyAlignment="0" applyProtection="0">
      <alignment horizontal="center" vertical="center"/>
    </xf>
    <xf numFmtId="0" fontId="139" fillId="53" borderId="0" applyNumberFormat="0" applyFont="0" applyBorder="0" applyAlignment="0">
      <alignment horizontal="center"/>
    </xf>
    <xf numFmtId="0" fontId="75" fillId="54" borderId="0"/>
    <xf numFmtId="220" fontId="11" fillId="0" borderId="0" applyNumberFormat="0" applyFill="0" applyBorder="0" applyAlignment="0" applyProtection="0">
      <alignment horizontal="left"/>
    </xf>
    <xf numFmtId="4" fontId="27" fillId="55" borderId="29" applyNumberFormat="0" applyProtection="0">
      <alignment vertical="center"/>
    </xf>
    <xf numFmtId="4" fontId="27" fillId="55" borderId="29" applyNumberFormat="0" applyProtection="0">
      <alignment vertical="center"/>
    </xf>
    <xf numFmtId="4" fontId="27" fillId="55" borderId="29" applyNumberFormat="0" applyProtection="0">
      <alignment vertical="center"/>
    </xf>
    <xf numFmtId="4" fontId="27" fillId="55" borderId="29" applyNumberFormat="0" applyProtection="0">
      <alignment vertical="center"/>
    </xf>
    <xf numFmtId="4" fontId="28" fillId="55" borderId="29" applyNumberFormat="0" applyProtection="0">
      <alignment vertical="center"/>
    </xf>
    <xf numFmtId="4" fontId="28" fillId="55" borderId="29" applyNumberFormat="0" applyProtection="0">
      <alignment vertical="center"/>
    </xf>
    <xf numFmtId="4" fontId="28" fillId="55" borderId="29" applyNumberFormat="0" applyProtection="0">
      <alignment vertical="center"/>
    </xf>
    <xf numFmtId="4" fontId="28" fillId="55" borderId="29" applyNumberFormat="0" applyProtection="0">
      <alignment vertical="center"/>
    </xf>
    <xf numFmtId="4" fontId="27" fillId="55" borderId="29" applyNumberFormat="0" applyProtection="0">
      <alignment horizontal="left" vertical="center" indent="1"/>
    </xf>
    <xf numFmtId="4" fontId="27" fillId="55" borderId="29" applyNumberFormat="0" applyProtection="0">
      <alignment horizontal="left" vertical="center" indent="1"/>
    </xf>
    <xf numFmtId="4" fontId="27" fillId="55" borderId="29" applyNumberFormat="0" applyProtection="0">
      <alignment horizontal="left" vertical="center" indent="1"/>
    </xf>
    <xf numFmtId="4" fontId="27" fillId="55" borderId="29" applyNumberFormat="0" applyProtection="0">
      <alignment horizontal="left" vertical="center" indent="1"/>
    </xf>
    <xf numFmtId="4" fontId="27" fillId="55" borderId="29" applyNumberFormat="0" applyProtection="0">
      <alignment horizontal="left" vertical="center" indent="1"/>
    </xf>
    <xf numFmtId="4" fontId="27" fillId="55" borderId="29" applyNumberFormat="0" applyProtection="0">
      <alignment horizontal="left" vertical="center" indent="1"/>
    </xf>
    <xf numFmtId="4" fontId="27" fillId="55" borderId="29" applyNumberFormat="0" applyProtection="0">
      <alignment horizontal="left" vertical="center" indent="1"/>
    </xf>
    <xf numFmtId="4" fontId="27" fillId="55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46" fillId="57" borderId="0" applyNumberFormat="0" applyProtection="0">
      <alignment horizontal="left" vertical="center" wrapText="1" indent="1"/>
    </xf>
    <xf numFmtId="4" fontId="46" fillId="43" borderId="0" applyNumberFormat="0" applyProtection="0">
      <alignment horizontal="left" vertical="center" wrapText="1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46" fillId="57" borderId="0" applyNumberFormat="0" applyProtection="0">
      <alignment horizontal="left" vertical="center" wrapText="1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4" fontId="27" fillId="58" borderId="29" applyNumberFormat="0" applyProtection="0">
      <alignment horizontal="right" vertical="center"/>
    </xf>
    <xf numFmtId="4" fontId="27" fillId="58" borderId="29" applyNumberFormat="0" applyProtection="0">
      <alignment horizontal="right" vertical="center"/>
    </xf>
    <xf numFmtId="4" fontId="27" fillId="58" borderId="29" applyNumberFormat="0" applyProtection="0">
      <alignment horizontal="right" vertical="center"/>
    </xf>
    <xf numFmtId="4" fontId="27" fillId="58" borderId="29" applyNumberFormat="0" applyProtection="0">
      <alignment horizontal="right" vertical="center"/>
    </xf>
    <xf numFmtId="4" fontId="27" fillId="59" borderId="29" applyNumberFormat="0" applyProtection="0">
      <alignment horizontal="right" vertical="center"/>
    </xf>
    <xf numFmtId="4" fontId="27" fillId="59" borderId="29" applyNumberFormat="0" applyProtection="0">
      <alignment horizontal="right" vertical="center"/>
    </xf>
    <xf numFmtId="4" fontId="27" fillId="59" borderId="29" applyNumberFormat="0" applyProtection="0">
      <alignment horizontal="right" vertical="center"/>
    </xf>
    <xf numFmtId="4" fontId="27" fillId="59" borderId="29" applyNumberFormat="0" applyProtection="0">
      <alignment horizontal="right" vertical="center"/>
    </xf>
    <xf numFmtId="4" fontId="27" fillId="60" borderId="29" applyNumberFormat="0" applyProtection="0">
      <alignment horizontal="right" vertical="center"/>
    </xf>
    <xf numFmtId="4" fontId="27" fillId="60" borderId="29" applyNumberFormat="0" applyProtection="0">
      <alignment horizontal="right" vertical="center"/>
    </xf>
    <xf numFmtId="4" fontId="27" fillId="60" borderId="29" applyNumberFormat="0" applyProtection="0">
      <alignment horizontal="right" vertical="center"/>
    </xf>
    <xf numFmtId="4" fontId="27" fillId="60" borderId="29" applyNumberFormat="0" applyProtection="0">
      <alignment horizontal="right" vertical="center"/>
    </xf>
    <xf numFmtId="4" fontId="27" fillId="61" borderId="29" applyNumberFormat="0" applyProtection="0">
      <alignment horizontal="right" vertical="center"/>
    </xf>
    <xf numFmtId="4" fontId="27" fillId="61" borderId="29" applyNumberFormat="0" applyProtection="0">
      <alignment horizontal="right" vertical="center"/>
    </xf>
    <xf numFmtId="4" fontId="27" fillId="61" borderId="29" applyNumberFormat="0" applyProtection="0">
      <alignment horizontal="right" vertical="center"/>
    </xf>
    <xf numFmtId="4" fontId="27" fillId="61" borderId="29" applyNumberFormat="0" applyProtection="0">
      <alignment horizontal="right" vertical="center"/>
    </xf>
    <xf numFmtId="4" fontId="27" fillId="62" borderId="29" applyNumberFormat="0" applyProtection="0">
      <alignment horizontal="right" vertical="center"/>
    </xf>
    <xf numFmtId="4" fontId="27" fillId="62" borderId="29" applyNumberFormat="0" applyProtection="0">
      <alignment horizontal="right" vertical="center"/>
    </xf>
    <xf numFmtId="4" fontId="27" fillId="62" borderId="29" applyNumberFormat="0" applyProtection="0">
      <alignment horizontal="right" vertical="center"/>
    </xf>
    <xf numFmtId="4" fontId="27" fillId="62" borderId="29" applyNumberFormat="0" applyProtection="0">
      <alignment horizontal="right" vertical="center"/>
    </xf>
    <xf numFmtId="4" fontId="27" fillId="63" borderId="29" applyNumberFormat="0" applyProtection="0">
      <alignment horizontal="right" vertical="center"/>
    </xf>
    <xf numFmtId="4" fontId="27" fillId="63" borderId="29" applyNumberFormat="0" applyProtection="0">
      <alignment horizontal="right" vertical="center"/>
    </xf>
    <xf numFmtId="4" fontId="27" fillId="63" borderId="29" applyNumberFormat="0" applyProtection="0">
      <alignment horizontal="right" vertical="center"/>
    </xf>
    <xf numFmtId="4" fontId="27" fillId="63" borderId="29" applyNumberFormat="0" applyProtection="0">
      <alignment horizontal="right" vertical="center"/>
    </xf>
    <xf numFmtId="4" fontId="27" fillId="64" borderId="29" applyNumberFormat="0" applyProtection="0">
      <alignment horizontal="right" vertical="center"/>
    </xf>
    <xf numFmtId="4" fontId="27" fillId="64" borderId="29" applyNumberFormat="0" applyProtection="0">
      <alignment horizontal="right" vertical="center"/>
    </xf>
    <xf numFmtId="4" fontId="27" fillId="64" borderId="29" applyNumberFormat="0" applyProtection="0">
      <alignment horizontal="right" vertical="center"/>
    </xf>
    <xf numFmtId="4" fontId="27" fillId="64" borderId="29" applyNumberFormat="0" applyProtection="0">
      <alignment horizontal="right" vertical="center"/>
    </xf>
    <xf numFmtId="4" fontId="27" fillId="65" borderId="29" applyNumberFormat="0" applyProtection="0">
      <alignment horizontal="right" vertical="center"/>
    </xf>
    <xf numFmtId="4" fontId="27" fillId="65" borderId="29" applyNumberFormat="0" applyProtection="0">
      <alignment horizontal="right" vertical="center"/>
    </xf>
    <xf numFmtId="4" fontId="27" fillId="65" borderId="29" applyNumberFormat="0" applyProtection="0">
      <alignment horizontal="right" vertical="center"/>
    </xf>
    <xf numFmtId="4" fontId="27" fillId="65" borderId="29" applyNumberFormat="0" applyProtection="0">
      <alignment horizontal="right" vertical="center"/>
    </xf>
    <xf numFmtId="4" fontId="27" fillId="66" borderId="29" applyNumberFormat="0" applyProtection="0">
      <alignment horizontal="right" vertical="center"/>
    </xf>
    <xf numFmtId="4" fontId="27" fillId="66" borderId="29" applyNumberFormat="0" applyProtection="0">
      <alignment horizontal="right" vertical="center"/>
    </xf>
    <xf numFmtId="4" fontId="27" fillId="66" borderId="29" applyNumberFormat="0" applyProtection="0">
      <alignment horizontal="right" vertical="center"/>
    </xf>
    <xf numFmtId="4" fontId="27" fillId="66" borderId="29" applyNumberFormat="0" applyProtection="0">
      <alignment horizontal="right" vertical="center"/>
    </xf>
    <xf numFmtId="4" fontId="29" fillId="67" borderId="29" applyNumberFormat="0" applyProtection="0">
      <alignment horizontal="left" vertical="center" indent="1"/>
    </xf>
    <xf numFmtId="4" fontId="29" fillId="67" borderId="29" applyNumberFormat="0" applyProtection="0">
      <alignment horizontal="left" vertical="center" indent="1"/>
    </xf>
    <xf numFmtId="4" fontId="29" fillId="67" borderId="29" applyNumberFormat="0" applyProtection="0">
      <alignment horizontal="left" vertical="center" indent="1"/>
    </xf>
    <xf numFmtId="0" fontId="29" fillId="68" borderId="34" applyNumberFormat="0" applyProtection="0">
      <alignment horizontal="left" vertical="center" indent="1"/>
    </xf>
    <xf numFmtId="4" fontId="29" fillId="67" borderId="29" applyNumberFormat="0" applyProtection="0">
      <alignment horizontal="left" vertical="center" indent="1"/>
    </xf>
    <xf numFmtId="0" fontId="29" fillId="68" borderId="34" applyNumberFormat="0" applyProtection="0">
      <alignment horizontal="left" vertical="center" indent="1"/>
    </xf>
    <xf numFmtId="4" fontId="29" fillId="67" borderId="29" applyNumberFormat="0" applyProtection="0">
      <alignment horizontal="left" vertical="center" indent="1"/>
    </xf>
    <xf numFmtId="4" fontId="27" fillId="69" borderId="35" applyNumberFormat="0" applyProtection="0">
      <alignment horizontal="left" vertical="center" indent="1"/>
    </xf>
    <xf numFmtId="4" fontId="27" fillId="69" borderId="35" applyNumberFormat="0" applyProtection="0">
      <alignment horizontal="left" vertical="center" indent="1"/>
    </xf>
    <xf numFmtId="4" fontId="30" fillId="70" borderId="0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0" fontId="27" fillId="71" borderId="0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0" fontId="27" fillId="71" borderId="0" applyNumberFormat="0" applyProtection="0">
      <alignment horizontal="left" vertical="center" indent="1"/>
    </xf>
    <xf numFmtId="4" fontId="27" fillId="69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0" fontId="27" fillId="73" borderId="0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0" fontId="27" fillId="73" borderId="0" applyNumberFormat="0" applyProtection="0">
      <alignment horizontal="left" vertical="center" indent="1"/>
    </xf>
    <xf numFmtId="4" fontId="27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2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74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39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4" fontId="27" fillId="46" borderId="29" applyNumberFormat="0" applyProtection="0">
      <alignment vertical="center"/>
    </xf>
    <xf numFmtId="4" fontId="27" fillId="46" borderId="29" applyNumberFormat="0" applyProtection="0">
      <alignment vertical="center"/>
    </xf>
    <xf numFmtId="4" fontId="27" fillId="46" borderId="29" applyNumberFormat="0" applyProtection="0">
      <alignment vertical="center"/>
    </xf>
    <xf numFmtId="4" fontId="27" fillId="46" borderId="29" applyNumberFormat="0" applyProtection="0">
      <alignment vertical="center"/>
    </xf>
    <xf numFmtId="4" fontId="28" fillId="46" borderId="29" applyNumberFormat="0" applyProtection="0">
      <alignment vertical="center"/>
    </xf>
    <xf numFmtId="4" fontId="28" fillId="46" borderId="29" applyNumberFormat="0" applyProtection="0">
      <alignment vertical="center"/>
    </xf>
    <xf numFmtId="4" fontId="28" fillId="46" borderId="29" applyNumberFormat="0" applyProtection="0">
      <alignment vertical="center"/>
    </xf>
    <xf numFmtId="4" fontId="28" fillId="46" borderId="29" applyNumberFormat="0" applyProtection="0">
      <alignment vertical="center"/>
    </xf>
    <xf numFmtId="4" fontId="27" fillId="46" borderId="29" applyNumberFormat="0" applyProtection="0">
      <alignment horizontal="left" vertical="center" indent="1"/>
    </xf>
    <xf numFmtId="4" fontId="27" fillId="46" borderId="29" applyNumberFormat="0" applyProtection="0">
      <alignment horizontal="left" vertical="center" indent="1"/>
    </xf>
    <xf numFmtId="4" fontId="27" fillId="46" borderId="29" applyNumberFormat="0" applyProtection="0">
      <alignment horizontal="left" vertical="center" indent="1"/>
    </xf>
    <xf numFmtId="4" fontId="27" fillId="46" borderId="29" applyNumberFormat="0" applyProtection="0">
      <alignment horizontal="left" vertical="center" indent="1"/>
    </xf>
    <xf numFmtId="4" fontId="27" fillId="46" borderId="29" applyNumberFormat="0" applyProtection="0">
      <alignment horizontal="left" vertical="center" indent="1"/>
    </xf>
    <xf numFmtId="4" fontId="27" fillId="46" borderId="29" applyNumberFormat="0" applyProtection="0">
      <alignment horizontal="left" vertical="center" indent="1"/>
    </xf>
    <xf numFmtId="4" fontId="27" fillId="46" borderId="29" applyNumberFormat="0" applyProtection="0">
      <alignment horizontal="left" vertical="center" indent="1"/>
    </xf>
    <xf numFmtId="4" fontId="27" fillId="46" borderId="29" applyNumberFormat="0" applyProtection="0">
      <alignment horizontal="left" vertical="center" indent="1"/>
    </xf>
    <xf numFmtId="4" fontId="27" fillId="69" borderId="29" applyNumberFormat="0" applyProtection="0">
      <alignment horizontal="right" vertical="center"/>
    </xf>
    <xf numFmtId="4" fontId="27" fillId="69" borderId="29" applyNumberFormat="0" applyProtection="0">
      <alignment horizontal="right" vertical="center"/>
    </xf>
    <xf numFmtId="4" fontId="27" fillId="69" borderId="29" applyNumberFormat="0" applyProtection="0">
      <alignment horizontal="right" vertical="center"/>
    </xf>
    <xf numFmtId="0" fontId="47" fillId="71" borderId="36" applyNumberFormat="0" applyProtection="0">
      <alignment horizontal="right" vertical="center"/>
    </xf>
    <xf numFmtId="4" fontId="27" fillId="69" borderId="29" applyNumberFormat="0" applyProtection="0">
      <alignment horizontal="right" vertical="center"/>
    </xf>
    <xf numFmtId="0" fontId="47" fillId="71" borderId="36" applyNumberFormat="0" applyProtection="0">
      <alignment horizontal="right" vertical="center"/>
    </xf>
    <xf numFmtId="4" fontId="47" fillId="75" borderId="36" applyNumberFormat="0" applyProtection="0">
      <alignment horizontal="right" vertical="center"/>
    </xf>
    <xf numFmtId="4" fontId="27" fillId="69" borderId="29" applyNumberFormat="0" applyProtection="0">
      <alignment horizontal="right" vertical="center"/>
    </xf>
    <xf numFmtId="4" fontId="28" fillId="69" borderId="29" applyNumberFormat="0" applyProtection="0">
      <alignment horizontal="right" vertical="center"/>
    </xf>
    <xf numFmtId="4" fontId="28" fillId="69" borderId="29" applyNumberFormat="0" applyProtection="0">
      <alignment horizontal="right" vertical="center"/>
    </xf>
    <xf numFmtId="4" fontId="28" fillId="69" borderId="29" applyNumberFormat="0" applyProtection="0">
      <alignment horizontal="right" vertical="center"/>
    </xf>
    <xf numFmtId="0" fontId="227" fillId="71" borderId="36" applyNumberFormat="0" applyProtection="0">
      <alignment horizontal="right" vertical="center"/>
    </xf>
    <xf numFmtId="4" fontId="28" fillId="69" borderId="29" applyNumberFormat="0" applyProtection="0">
      <alignment horizontal="right" vertical="center"/>
    </xf>
    <xf numFmtId="0" fontId="227" fillId="71" borderId="36" applyNumberFormat="0" applyProtection="0">
      <alignment horizontal="right" vertical="center"/>
    </xf>
    <xf numFmtId="4" fontId="48" fillId="75" borderId="36" applyNumberFormat="0" applyProtection="0">
      <alignment horizontal="right" vertical="center"/>
    </xf>
    <xf numFmtId="4" fontId="28" fillId="69" borderId="29" applyNumberFormat="0" applyProtection="0">
      <alignment horizontal="right" vertical="center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46" fillId="24" borderId="36" applyNumberFormat="0" applyProtection="0">
      <alignment horizontal="left" vertical="center" wrapText="1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46" fillId="24" borderId="36" applyNumberFormat="0" applyProtection="0">
      <alignment horizontal="left" vertical="center" wrapText="1" indent="1"/>
    </xf>
    <xf numFmtId="4" fontId="46" fillId="3" borderId="36" applyNumberFormat="0" applyProtection="0">
      <alignment horizontal="left" vertical="center" wrapText="1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228" fillId="73" borderId="36" applyNumberFormat="0" applyProtection="0">
      <alignment horizontal="left" vertical="top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11" fillId="56" borderId="29" applyNumberFormat="0" applyProtection="0">
      <alignment horizontal="left" vertical="center" indent="1"/>
    </xf>
    <xf numFmtId="0" fontId="228" fillId="73" borderId="36" applyNumberFormat="0" applyProtection="0">
      <alignment horizontal="left" vertical="top" indent="1"/>
    </xf>
    <xf numFmtId="0" fontId="11" fillId="56" borderId="29" applyNumberFormat="0" applyProtection="0">
      <alignment horizontal="left" vertical="center" indent="1"/>
    </xf>
    <xf numFmtId="0" fontId="31" fillId="0" borderId="0"/>
    <xf numFmtId="0" fontId="31" fillId="0" borderId="0"/>
    <xf numFmtId="0" fontId="31" fillId="0" borderId="0"/>
    <xf numFmtId="0" fontId="229" fillId="0" borderId="0" applyNumberFormat="0" applyProtection="0">
      <alignment horizontal="left" vertical="center" indent="1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29" fillId="0" borderId="0" applyNumberFormat="0" applyProtection="0">
      <alignment horizontal="left" vertical="center" indent="1"/>
    </xf>
    <xf numFmtId="0" fontId="31" fillId="0" borderId="0"/>
    <xf numFmtId="4" fontId="32" fillId="69" borderId="29" applyNumberFormat="0" applyProtection="0">
      <alignment horizontal="right" vertical="center"/>
    </xf>
    <xf numFmtId="4" fontId="32" fillId="69" borderId="29" applyNumberFormat="0" applyProtection="0">
      <alignment horizontal="right" vertical="center"/>
    </xf>
    <xf numFmtId="4" fontId="32" fillId="69" borderId="29" applyNumberFormat="0" applyProtection="0">
      <alignment horizontal="right" vertical="center"/>
    </xf>
    <xf numFmtId="0" fontId="230" fillId="71" borderId="36" applyNumberFormat="0" applyProtection="0">
      <alignment horizontal="right" vertical="center"/>
    </xf>
    <xf numFmtId="4" fontId="32" fillId="69" borderId="29" applyNumberFormat="0" applyProtection="0">
      <alignment horizontal="right" vertical="center"/>
    </xf>
    <xf numFmtId="0" fontId="230" fillId="71" borderId="36" applyNumberFormat="0" applyProtection="0">
      <alignment horizontal="right" vertical="center"/>
    </xf>
    <xf numFmtId="4" fontId="49" fillId="75" borderId="36" applyNumberFormat="0" applyProtection="0">
      <alignment horizontal="right" vertical="center"/>
    </xf>
    <xf numFmtId="4" fontId="32" fillId="69" borderId="29" applyNumberFormat="0" applyProtection="0">
      <alignment horizontal="right" vertical="center"/>
    </xf>
    <xf numFmtId="38" fontId="21" fillId="0" borderId="0" applyNumberFormat="0" applyFont="0" applyFill="0" applyBorder="0" applyAlignment="0"/>
    <xf numFmtId="0" fontId="140" fillId="0" borderId="0">
      <alignment horizontal="left"/>
    </xf>
    <xf numFmtId="0" fontId="139" fillId="1" borderId="13" applyNumberFormat="0" applyFont="0" applyAlignment="0">
      <alignment horizontal="center"/>
    </xf>
    <xf numFmtId="0" fontId="139" fillId="1" borderId="13" applyNumberFormat="0" applyFont="0" applyAlignment="0">
      <alignment horizontal="center"/>
    </xf>
    <xf numFmtId="0" fontId="21" fillId="0" borderId="37" applyAlignment="0">
      <alignment horizontal="centerContinuous"/>
    </xf>
    <xf numFmtId="0" fontId="141" fillId="0" borderId="0" applyNumberFormat="0" applyFill="0" applyBorder="0" applyAlignment="0">
      <alignment horizontal="center"/>
    </xf>
    <xf numFmtId="12" fontId="142" fillId="0" borderId="2">
      <alignment horizontal="center"/>
    </xf>
    <xf numFmtId="12" fontId="142" fillId="0" borderId="2">
      <alignment horizontal="center"/>
    </xf>
    <xf numFmtId="0" fontId="51" fillId="0" borderId="0" applyNumberFormat="0" applyFill="0" applyBorder="0" applyAlignment="0" applyProtection="0"/>
    <xf numFmtId="0" fontId="27" fillId="0" borderId="0">
      <alignment vertical="top"/>
    </xf>
    <xf numFmtId="0" fontId="26" fillId="0" borderId="0"/>
    <xf numFmtId="0" fontId="143" fillId="0" borderId="0" applyNumberFormat="0" applyFont="0" applyBorder="0"/>
    <xf numFmtId="0" fontId="95" fillId="46" borderId="0">
      <alignment wrapText="1"/>
    </xf>
    <xf numFmtId="40" fontId="144" fillId="0" borderId="0" applyBorder="0">
      <alignment horizontal="right"/>
    </xf>
    <xf numFmtId="0" fontId="192" fillId="0" borderId="0" applyNumberFormat="0" applyFill="0" applyBorder="0" applyAlignment="0" applyProtection="0"/>
    <xf numFmtId="0" fontId="145" fillId="0" borderId="0" applyBorder="0" applyAlignment="0"/>
    <xf numFmtId="49" fontId="27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181" fontId="11" fillId="0" borderId="0" applyBorder="0" applyProtection="0">
      <alignment horizontal="right"/>
    </xf>
    <xf numFmtId="181" fontId="11" fillId="0" borderId="0" applyBorder="0" applyProtection="0">
      <alignment horizontal="right"/>
    </xf>
    <xf numFmtId="0" fontId="55" fillId="0" borderId="0" applyFill="0" applyBorder="0" applyProtection="0">
      <alignment horizontal="left" vertical="top"/>
    </xf>
    <xf numFmtId="40" fontId="25" fillId="0" borderId="0"/>
    <xf numFmtId="0" fontId="70" fillId="0" borderId="0" applyNumberFormat="0" applyFill="0" applyBorder="0" applyAlignment="0" applyProtection="0"/>
    <xf numFmtId="0" fontId="264" fillId="0" borderId="0" applyNumberFormat="0" applyFill="0" applyBorder="0" applyAlignment="0" applyProtection="0"/>
    <xf numFmtId="0" fontId="245" fillId="0" borderId="0" applyNumberFormat="0" applyFill="0" applyBorder="0" applyAlignment="0" applyProtection="0"/>
    <xf numFmtId="0" fontId="265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264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235" fillId="0" borderId="0" applyNumberFormat="0" applyFill="0" applyBorder="0" applyAlignment="0" applyProtection="0"/>
    <xf numFmtId="0" fontId="29" fillId="0" borderId="38" applyNumberFormat="0" applyFill="0" applyAlignment="0" applyProtection="0"/>
    <xf numFmtId="0" fontId="266" fillId="0" borderId="52" applyNumberFormat="0" applyFill="0" applyAlignment="0" applyProtection="0"/>
    <xf numFmtId="0" fontId="71" fillId="0" borderId="39" applyNumberFormat="0" applyFill="0" applyAlignment="0" applyProtection="0"/>
    <xf numFmtId="0" fontId="232" fillId="0" borderId="38" applyNumberFormat="0" applyFill="0" applyAlignment="0" applyProtection="0"/>
    <xf numFmtId="0" fontId="266" fillId="0" borderId="52" applyNumberFormat="0" applyFill="0" applyAlignment="0" applyProtection="0"/>
    <xf numFmtId="0" fontId="71" fillId="0" borderId="38" applyNumberFormat="0" applyFill="0" applyAlignment="0" applyProtection="0"/>
    <xf numFmtId="0" fontId="232" fillId="0" borderId="38" applyNumberFormat="0" applyFill="0" applyAlignment="0" applyProtection="0"/>
    <xf numFmtId="0" fontId="232" fillId="0" borderId="40" applyNumberFormat="0" applyFill="0" applyAlignment="0" applyProtection="0"/>
    <xf numFmtId="38" fontId="33" fillId="0" borderId="0" applyFont="0" applyFill="0" applyBorder="0" applyAlignment="0" applyProtection="0"/>
    <xf numFmtId="40" fontId="33" fillId="0" borderId="0" applyFont="0" applyFill="0" applyBorder="0" applyAlignment="0" applyProtection="0"/>
    <xf numFmtId="227" fontId="42" fillId="0" borderId="0" applyBorder="0" applyProtection="0">
      <alignment horizontal="right"/>
    </xf>
    <xf numFmtId="6" fontId="33" fillId="0" borderId="0" applyFont="0" applyFill="0" applyBorder="0" applyAlignment="0" applyProtection="0"/>
    <xf numFmtId="221" fontId="33" fillId="0" borderId="0" applyFont="0" applyFill="0" applyBorder="0" applyAlignment="0" applyProtection="0"/>
    <xf numFmtId="0" fontId="11" fillId="0" borderId="0">
      <alignment horizontal="centerContinuous" vertical="center"/>
    </xf>
    <xf numFmtId="0" fontId="32" fillId="0" borderId="0" applyNumberFormat="0" applyFill="0" applyBorder="0" applyAlignment="0" applyProtection="0"/>
    <xf numFmtId="0" fontId="26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26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193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5" fillId="0" borderId="0" applyNumberFormat="0" applyFill="0" applyBorder="0" applyAlignment="0" applyProtection="0"/>
    <xf numFmtId="0" fontId="132" fillId="0" borderId="0" applyNumberFormat="0" applyFont="0" applyFill="0" applyBorder="0" applyProtection="0">
      <alignment horizontal="center" vertical="center" wrapText="1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6" fillId="40" borderId="0" applyNumberFormat="0" applyBorder="0" applyAlignment="0" applyProtection="0">
      <alignment vertical="center"/>
    </xf>
    <xf numFmtId="0" fontId="106" fillId="42" borderId="0" applyNumberFormat="0" applyBorder="0" applyAlignment="0" applyProtection="0">
      <alignment vertical="center"/>
    </xf>
    <xf numFmtId="0" fontId="106" fillId="20" borderId="0" applyNumberFormat="0" applyBorder="0" applyAlignment="0" applyProtection="0">
      <alignment vertical="center"/>
    </xf>
    <xf numFmtId="0" fontId="106" fillId="30" borderId="0" applyNumberFormat="0" applyBorder="0" applyAlignment="0" applyProtection="0">
      <alignment vertical="center"/>
    </xf>
    <xf numFmtId="0" fontId="106" fillId="31" borderId="0" applyNumberFormat="0" applyBorder="0" applyAlignment="0" applyProtection="0">
      <alignment vertical="center"/>
    </xf>
    <xf numFmtId="0" fontId="106" fillId="29" borderId="0" applyNumberFormat="0" applyBorder="0" applyAlignment="0" applyProtection="0">
      <alignment vertical="center"/>
    </xf>
    <xf numFmtId="0" fontId="146" fillId="0" borderId="0" applyNumberFormat="0" applyFill="0" applyBorder="0" applyAlignment="0" applyProtection="0">
      <alignment vertical="top"/>
      <protection locked="0"/>
    </xf>
    <xf numFmtId="0" fontId="147" fillId="0" borderId="0" applyNumberFormat="0" applyFill="0" applyBorder="0" applyAlignment="0" applyProtection="0">
      <alignment vertical="center"/>
    </xf>
    <xf numFmtId="0" fontId="148" fillId="18" borderId="8" applyNumberFormat="0" applyAlignment="0" applyProtection="0">
      <alignment vertical="center"/>
    </xf>
    <xf numFmtId="0" fontId="149" fillId="21" borderId="0" applyNumberFormat="0" applyBorder="0" applyAlignment="0" applyProtection="0">
      <alignment vertical="center"/>
    </xf>
    <xf numFmtId="0" fontId="150" fillId="7" borderId="28" applyNumberFormat="0" applyFont="0" applyAlignment="0" applyProtection="0">
      <alignment vertical="center"/>
    </xf>
    <xf numFmtId="0" fontId="151" fillId="0" borderId="25" applyNumberFormat="0" applyFill="0" applyAlignment="0" applyProtection="0">
      <alignment vertical="center"/>
    </xf>
    <xf numFmtId="0" fontId="234" fillId="44" borderId="7" applyNumberFormat="0" applyAlignment="0" applyProtection="0"/>
    <xf numFmtId="0" fontId="233" fillId="0" borderId="0" applyNumberFormat="0" applyFill="0" applyBorder="0" applyAlignment="0" applyProtection="0"/>
    <xf numFmtId="0" fontId="218" fillId="0" borderId="0" applyNumberFormat="0" applyFill="0" applyBorder="0" applyAlignment="0" applyProtection="0"/>
    <xf numFmtId="228" fontId="11" fillId="0" borderId="0" applyFont="0" applyFill="0" applyBorder="0" applyAlignment="0" applyProtection="0"/>
    <xf numFmtId="228" fontId="1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8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4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43" fillId="0" borderId="0" applyFont="0" applyFill="0" applyBorder="0" applyAlignment="0" applyProtection="0"/>
    <xf numFmtId="0" fontId="235" fillId="0" borderId="0" applyNumberFormat="0" applyFill="0" applyBorder="0" applyAlignment="0" applyProtection="0"/>
    <xf numFmtId="0" fontId="152" fillId="0" borderId="0" applyNumberFormat="0" applyFill="0" applyBorder="0" applyAlignment="0" applyProtection="0">
      <alignment vertical="top"/>
      <protection locked="0"/>
    </xf>
    <xf numFmtId="0" fontId="180" fillId="0" borderId="0" applyNumberFormat="0" applyFill="0" applyBorder="0" applyAlignment="0" applyProtection="0">
      <alignment vertical="top"/>
      <protection locked="0"/>
    </xf>
    <xf numFmtId="0" fontId="217" fillId="18" borderId="8" applyNumberFormat="0" applyAlignment="0" applyProtection="0"/>
    <xf numFmtId="0" fontId="233" fillId="0" borderId="27" applyNumberFormat="0" applyFill="0" applyAlignment="0" applyProtection="0"/>
    <xf numFmtId="170" fontId="153" fillId="0" borderId="0" applyFont="0" applyFill="0" applyBorder="0" applyAlignment="0" applyProtection="0"/>
    <xf numFmtId="0" fontId="219" fillId="11" borderId="0" applyNumberFormat="0" applyBorder="0" applyAlignment="0" applyProtection="0"/>
    <xf numFmtId="0" fontId="154" fillId="0" borderId="0" applyNumberFormat="0" applyFill="0" applyBorder="0" applyAlignment="0" applyProtection="0">
      <alignment vertical="top"/>
      <protection locked="0"/>
    </xf>
    <xf numFmtId="0" fontId="196" fillId="0" borderId="0" applyNumberFormat="0" applyFill="0" applyBorder="0" applyAlignment="0" applyProtection="0">
      <alignment vertical="top"/>
      <protection locked="0"/>
    </xf>
    <xf numFmtId="9" fontId="54" fillId="0" borderId="0" applyFont="0" applyFill="0" applyBorder="0" applyAlignment="0" applyProtection="0"/>
    <xf numFmtId="0" fontId="4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11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2" fontId="11" fillId="0" borderId="0"/>
    <xf numFmtId="0" fontId="3" fillId="0" borderId="0"/>
    <xf numFmtId="222" fontId="11" fillId="0" borderId="0"/>
    <xf numFmtId="222" fontId="11" fillId="0" borderId="0"/>
    <xf numFmtId="222" fontId="11" fillId="0" borderId="0"/>
    <xf numFmtId="222" fontId="11" fillId="0" borderId="0"/>
    <xf numFmtId="0" fontId="11" fillId="0" borderId="0"/>
    <xf numFmtId="222" fontId="11" fillId="0" borderId="0"/>
    <xf numFmtId="222" fontId="11" fillId="0" borderId="0"/>
    <xf numFmtId="0" fontId="11" fillId="0" borderId="0"/>
    <xf numFmtId="222" fontId="3" fillId="0" borderId="0"/>
    <xf numFmtId="222" fontId="42" fillId="0" borderId="0"/>
    <xf numFmtId="222" fontId="34" fillId="0" borderId="0"/>
    <xf numFmtId="222" fontId="34" fillId="0" borderId="0"/>
    <xf numFmtId="222" fontId="11" fillId="0" borderId="0"/>
    <xf numFmtId="222" fontId="11" fillId="0" borderId="0"/>
    <xf numFmtId="222" fontId="11" fillId="0" borderId="0"/>
    <xf numFmtId="222" fontId="11" fillId="0" borderId="0"/>
    <xf numFmtId="0" fontId="11" fillId="0" borderId="0"/>
    <xf numFmtId="0" fontId="223" fillId="21" borderId="7" applyNumberFormat="0" applyAlignment="0" applyProtection="0"/>
    <xf numFmtId="0" fontId="236" fillId="21" borderId="0" applyNumberFormat="0" applyBorder="0" applyAlignment="0" applyProtection="0"/>
    <xf numFmtId="9" fontId="26" fillId="0" borderId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32" fillId="0" borderId="40" applyNumberFormat="0" applyFill="0" applyAlignment="0" applyProtection="0"/>
    <xf numFmtId="0" fontId="214" fillId="8" borderId="0" applyNumberFormat="0" applyBorder="0" applyAlignment="0" applyProtection="0"/>
    <xf numFmtId="6" fontId="11" fillId="0" borderId="0" applyFont="0" applyFill="0" applyBorder="0" applyAlignment="0" applyProtection="0"/>
    <xf numFmtId="8" fontId="11" fillId="0" borderId="0" applyFont="0" applyFill="0" applyBorder="0" applyAlignment="0" applyProtection="0"/>
    <xf numFmtId="184" fontId="155" fillId="0" borderId="0" applyFont="0" applyFill="0" applyBorder="0" applyAlignment="0" applyProtection="0"/>
    <xf numFmtId="186" fontId="155" fillId="0" borderId="0" applyFont="0" applyFill="0" applyBorder="0" applyAlignment="0" applyProtection="0"/>
    <xf numFmtId="37" fontId="129" fillId="0" borderId="0"/>
    <xf numFmtId="183" fontId="155" fillId="0" borderId="0" applyFont="0" applyFill="0" applyBorder="0" applyAlignment="0" applyProtection="0"/>
    <xf numFmtId="185" fontId="155" fillId="0" borderId="0" applyFont="0" applyFill="0" applyBorder="0" applyAlignment="0" applyProtection="0"/>
    <xf numFmtId="222" fontId="26" fillId="0" borderId="0"/>
    <xf numFmtId="0" fontId="54" fillId="0" borderId="0"/>
    <xf numFmtId="0" fontId="213" fillId="41" borderId="0" applyNumberFormat="0" applyBorder="0" applyAlignment="0" applyProtection="0"/>
    <xf numFmtId="0" fontId="213" fillId="29" borderId="0" applyNumberFormat="0" applyBorder="0" applyAlignment="0" applyProtection="0"/>
    <xf numFmtId="0" fontId="213" fillId="23" borderId="0" applyNumberFormat="0" applyBorder="0" applyAlignment="0" applyProtection="0"/>
    <xf numFmtId="0" fontId="213" fillId="43" borderId="0" applyNumberFormat="0" applyBorder="0" applyAlignment="0" applyProtection="0"/>
    <xf numFmtId="0" fontId="213" fillId="31" borderId="0" applyNumberFormat="0" applyBorder="0" applyAlignment="0" applyProtection="0"/>
    <xf numFmtId="0" fontId="213" fillId="42" borderId="0" applyNumberFormat="0" applyBorder="0" applyAlignment="0" applyProtection="0"/>
    <xf numFmtId="0" fontId="226" fillId="44" borderId="29" applyNumberFormat="0" applyAlignment="0" applyProtection="0"/>
    <xf numFmtId="0" fontId="43" fillId="7" borderId="28" applyNumberFormat="0" applyFont="0" applyAlignment="0" applyProtection="0"/>
    <xf numFmtId="0" fontId="237" fillId="0" borderId="16" applyNumberFormat="0" applyFill="0" applyAlignment="0" applyProtection="0"/>
    <xf numFmtId="0" fontId="238" fillId="0" borderId="19" applyNumberFormat="0" applyFill="0" applyAlignment="0" applyProtection="0"/>
    <xf numFmtId="0" fontId="239" fillId="0" borderId="22" applyNumberFormat="0" applyFill="0" applyAlignment="0" applyProtection="0"/>
    <xf numFmtId="0" fontId="239" fillId="0" borderId="0" applyNumberFormat="0" applyFill="0" applyBorder="0" applyAlignment="0" applyProtection="0"/>
    <xf numFmtId="0" fontId="156" fillId="0" borderId="0" applyFont="0" applyFill="0" applyBorder="0" applyAlignment="0" applyProtection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194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165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157" fillId="0" borderId="0"/>
    <xf numFmtId="0" fontId="11" fillId="0" borderId="0"/>
    <xf numFmtId="0" fontId="158" fillId="10" borderId="7" applyNumberFormat="0" applyAlignment="0" applyProtection="0">
      <alignment vertical="center"/>
    </xf>
    <xf numFmtId="0" fontId="159" fillId="22" borderId="29" applyNumberFormat="0" applyAlignment="0" applyProtection="0">
      <alignment vertical="center"/>
    </xf>
    <xf numFmtId="0" fontId="159" fillId="22" borderId="29" applyNumberFormat="0" applyAlignment="0" applyProtection="0">
      <alignment vertical="center"/>
    </xf>
    <xf numFmtId="229" fontId="26" fillId="0" borderId="0" applyFill="0" applyBorder="0" applyAlignment="0" applyProtection="0"/>
    <xf numFmtId="230" fontId="26" fillId="0" borderId="0" applyFill="0" applyBorder="0" applyAlignment="0" applyProtection="0"/>
    <xf numFmtId="186" fontId="160" fillId="0" borderId="0" applyFont="0" applyFill="0" applyBorder="0" applyAlignment="0" applyProtection="0"/>
    <xf numFmtId="0" fontId="26" fillId="0" borderId="0" applyFill="0" applyBorder="0" applyAlignment="0" applyProtection="0"/>
    <xf numFmtId="0" fontId="26" fillId="0" borderId="0" applyFill="0" applyBorder="0" applyAlignment="0" applyProtection="0"/>
    <xf numFmtId="0" fontId="161" fillId="0" borderId="0" applyNumberFormat="0" applyFill="0" applyBorder="0" applyAlignment="0" applyProtection="0">
      <alignment vertical="top"/>
      <protection locked="0"/>
    </xf>
    <xf numFmtId="0" fontId="197" fillId="14" borderId="0" applyNumberFormat="0" applyBorder="0" applyAlignment="0" applyProtection="0"/>
    <xf numFmtId="0" fontId="197" fillId="14" borderId="0" applyNumberFormat="0" applyBorder="0" applyAlignment="0" applyProtection="0"/>
    <xf numFmtId="0" fontId="197" fillId="6" borderId="0" applyNumberFormat="0" applyBorder="0" applyAlignment="0" applyProtection="0">
      <alignment vertical="center"/>
    </xf>
    <xf numFmtId="0" fontId="197" fillId="14" borderId="0" applyNumberFormat="0" applyBorder="0" applyAlignment="0" applyProtection="0"/>
    <xf numFmtId="0" fontId="197" fillId="6" borderId="0" applyNumberFormat="0" applyBorder="0" applyAlignment="0" applyProtection="0">
      <alignment vertical="center"/>
    </xf>
    <xf numFmtId="0" fontId="198" fillId="13" borderId="0" applyNumberFormat="0" applyBorder="0" applyAlignment="0" applyProtection="0"/>
    <xf numFmtId="0" fontId="198" fillId="13" borderId="0" applyNumberFormat="0" applyBorder="0" applyAlignment="0" applyProtection="0"/>
    <xf numFmtId="0" fontId="198" fillId="4" borderId="0" applyNumberFormat="0" applyBorder="0" applyAlignment="0" applyProtection="0">
      <alignment vertical="center"/>
    </xf>
    <xf numFmtId="0" fontId="198" fillId="13" borderId="0" applyNumberFormat="0" applyBorder="0" applyAlignment="0" applyProtection="0"/>
    <xf numFmtId="0" fontId="198" fillId="4" borderId="0" applyNumberFormat="0" applyBorder="0" applyAlignment="0" applyProtection="0">
      <alignment vertical="center"/>
    </xf>
    <xf numFmtId="0" fontId="160" fillId="0" borderId="0"/>
    <xf numFmtId="0" fontId="186" fillId="76" borderId="0" applyNumberFormat="0" applyBorder="0" applyAlignment="0" applyProtection="0"/>
    <xf numFmtId="0" fontId="186" fillId="77" borderId="0" applyNumberFormat="0" applyBorder="0" applyAlignment="0" applyProtection="0"/>
    <xf numFmtId="0" fontId="186" fillId="78" borderId="0" applyNumberFormat="0" applyBorder="0" applyAlignment="0" applyProtection="0"/>
    <xf numFmtId="0" fontId="186" fillId="34" borderId="0" applyNumberFormat="0" applyBorder="0" applyAlignment="0" applyProtection="0"/>
    <xf numFmtId="0" fontId="186" fillId="35" borderId="0" applyNumberFormat="0" applyBorder="0" applyAlignment="0" applyProtection="0"/>
    <xf numFmtId="0" fontId="186" fillId="79" borderId="0" applyNumberFormat="0" applyBorder="0" applyAlignment="0" applyProtection="0"/>
    <xf numFmtId="0" fontId="162" fillId="4" borderId="0" applyNumberFormat="0" applyBorder="0" applyAlignment="0" applyProtection="0">
      <alignment vertical="center"/>
    </xf>
    <xf numFmtId="0" fontId="163" fillId="0" borderId="0"/>
    <xf numFmtId="0" fontId="199" fillId="0" borderId="0" applyNumberFormat="0" applyFill="0" applyBorder="0" applyAlignment="0" applyProtection="0"/>
    <xf numFmtId="0" fontId="200" fillId="0" borderId="14" applyNumberFormat="0" applyFill="0" applyAlignment="0" applyProtection="0"/>
    <xf numFmtId="0" fontId="201" fillId="0" borderId="17" applyNumberFormat="0" applyFill="0" applyAlignment="0" applyProtection="0"/>
    <xf numFmtId="0" fontId="202" fillId="0" borderId="20" applyNumberFormat="0" applyFill="0" applyAlignment="0" applyProtection="0"/>
    <xf numFmtId="0" fontId="202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184" fontId="132" fillId="0" borderId="0" applyFont="0" applyFill="0" applyBorder="0" applyAlignment="0" applyProtection="0"/>
    <xf numFmtId="0" fontId="203" fillId="80" borderId="8" applyNumberFormat="0" applyAlignment="0" applyProtection="0"/>
    <xf numFmtId="0" fontId="164" fillId="0" borderId="0"/>
    <xf numFmtId="0" fontId="204" fillId="0" borderId="38" applyNumberFormat="0" applyFill="0" applyAlignment="0" applyProtection="0"/>
    <xf numFmtId="0" fontId="3" fillId="81" borderId="28" applyNumberFormat="0" applyAlignment="0" applyProtection="0"/>
    <xf numFmtId="0" fontId="165" fillId="0" borderId="0" applyNumberFormat="0" applyFill="0" applyBorder="0" applyAlignment="0" applyProtection="0">
      <alignment vertical="top"/>
      <protection locked="0"/>
    </xf>
    <xf numFmtId="0" fontId="166" fillId="6" borderId="0" applyNumberFormat="0" applyBorder="0" applyAlignment="0" applyProtection="0">
      <alignment vertical="center"/>
    </xf>
    <xf numFmtId="0" fontId="167" fillId="0" borderId="14" applyNumberFormat="0" applyFill="0" applyAlignment="0" applyProtection="0">
      <alignment vertical="center"/>
    </xf>
    <xf numFmtId="0" fontId="168" fillId="0" borderId="17" applyNumberFormat="0" applyFill="0" applyAlignment="0" applyProtection="0">
      <alignment vertical="center"/>
    </xf>
    <xf numFmtId="0" fontId="169" fillId="0" borderId="20" applyNumberFormat="0" applyFill="0" applyAlignment="0" applyProtection="0">
      <alignment vertical="center"/>
    </xf>
    <xf numFmtId="0" fontId="169" fillId="0" borderId="0" applyNumberFormat="0" applyFill="0" applyBorder="0" applyAlignment="0" applyProtection="0">
      <alignment vertical="center"/>
    </xf>
    <xf numFmtId="0" fontId="205" fillId="0" borderId="0" applyNumberFormat="0" applyFill="0" applyBorder="0" applyAlignment="0" applyProtection="0"/>
    <xf numFmtId="0" fontId="170" fillId="22" borderId="7" applyNumberFormat="0" applyAlignment="0" applyProtection="0">
      <alignment vertical="center"/>
    </xf>
    <xf numFmtId="0" fontId="171" fillId="0" borderId="0" applyNumberFormat="0" applyFill="0" applyBorder="0" applyAlignment="0" applyProtection="0">
      <alignment vertical="center"/>
    </xf>
    <xf numFmtId="0" fontId="172" fillId="0" borderId="0" applyNumberFormat="0" applyFill="0" applyBorder="0" applyAlignment="0" applyProtection="0">
      <alignment vertical="center"/>
    </xf>
    <xf numFmtId="0" fontId="206" fillId="0" borderId="0" applyNumberFormat="0" applyFill="0" applyBorder="0" applyAlignment="0" applyProtection="0"/>
    <xf numFmtId="0" fontId="207" fillId="52" borderId="7" applyNumberFormat="0" applyAlignment="0" applyProtection="0"/>
    <xf numFmtId="169" fontId="173" fillId="0" borderId="0" applyFont="0" applyFill="0" applyBorder="0" applyAlignment="0" applyProtection="0"/>
    <xf numFmtId="169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0" fontId="174" fillId="0" borderId="0" applyNumberFormat="0" applyFill="0" applyBorder="0" applyAlignment="0" applyProtection="0">
      <alignment vertical="top"/>
      <protection locked="0"/>
    </xf>
    <xf numFmtId="0" fontId="208" fillId="17" borderId="7" applyNumberFormat="0" applyAlignment="0" applyProtection="0"/>
    <xf numFmtId="0" fontId="209" fillId="52" borderId="29" applyNumberFormat="0" applyAlignment="0" applyProtection="0"/>
    <xf numFmtId="0" fontId="210" fillId="82" borderId="0" applyNumberFormat="0" applyBorder="0" applyAlignment="0" applyProtection="0"/>
    <xf numFmtId="196" fontId="175" fillId="0" borderId="0" applyFont="0" applyFill="0" applyBorder="0" applyAlignment="0" applyProtection="0"/>
    <xf numFmtId="195" fontId="175" fillId="0" borderId="0" applyFont="0" applyFill="0" applyBorder="0" applyAlignment="0" applyProtection="0"/>
    <xf numFmtId="0" fontId="211" fillId="0" borderId="25" applyNumberFormat="0" applyFill="0" applyAlignment="0" applyProtection="0"/>
    <xf numFmtId="0" fontId="176" fillId="0" borderId="38" applyNumberFormat="0" applyFill="0" applyAlignment="0" applyProtection="0">
      <alignment vertical="center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02">
    <xf numFmtId="0" fontId="0" fillId="0" borderId="0" xfId="0"/>
    <xf numFmtId="41" fontId="2" fillId="0" borderId="0" xfId="1081" applyNumberFormat="1" applyFont="1" applyFill="1" applyBorder="1" applyAlignment="1" applyProtection="1">
      <alignment horizontal="right" vertical="center"/>
      <protection locked="0"/>
    </xf>
    <xf numFmtId="41" fontId="2" fillId="0" borderId="0" xfId="1081" applyNumberFormat="1" applyFont="1" applyFill="1" applyAlignment="1">
      <alignment horizontal="right" vertical="center"/>
    </xf>
    <xf numFmtId="41" fontId="2" fillId="0" borderId="0" xfId="1081" applyNumberFormat="1" applyFont="1" applyFill="1" applyBorder="1" applyAlignment="1">
      <alignment horizontal="right" vertical="center"/>
    </xf>
    <xf numFmtId="41" fontId="2" fillId="0" borderId="0" xfId="1081" applyNumberFormat="1" applyFont="1" applyFill="1" applyBorder="1" applyAlignment="1" applyProtection="1">
      <alignment vertical="center"/>
      <protection locked="0"/>
    </xf>
    <xf numFmtId="41" fontId="2" fillId="0" borderId="0" xfId="1081" applyNumberFormat="1" applyFont="1" applyFill="1" applyBorder="1" applyAlignment="1">
      <alignment vertical="center"/>
    </xf>
    <xf numFmtId="41" fontId="12" fillId="0" borderId="0" xfId="1081" applyNumberFormat="1" applyFont="1" applyFill="1" applyAlignment="1">
      <alignment horizontal="right" vertical="center"/>
    </xf>
    <xf numFmtId="41" fontId="14" fillId="0" borderId="0" xfId="1081" applyNumberFormat="1" applyFont="1" applyFill="1" applyBorder="1" applyAlignment="1">
      <alignment horizontal="center" vertical="center"/>
    </xf>
    <xf numFmtId="41" fontId="2" fillId="0" borderId="0" xfId="1180" applyNumberFormat="1" applyFont="1" applyFill="1" applyAlignment="1">
      <alignment horizontal="right" vertical="center"/>
    </xf>
    <xf numFmtId="41" fontId="2" fillId="0" borderId="41" xfId="1081" applyNumberFormat="1" applyFont="1" applyFill="1" applyBorder="1" applyAlignment="1">
      <alignment horizontal="right" vertical="center"/>
    </xf>
    <xf numFmtId="41" fontId="2" fillId="0" borderId="42" xfId="1180" applyNumberFormat="1" applyFont="1" applyFill="1" applyBorder="1" applyAlignment="1">
      <alignment horizontal="right" vertical="center"/>
    </xf>
    <xf numFmtId="41" fontId="2" fillId="0" borderId="42" xfId="1081" applyNumberFormat="1" applyFont="1" applyFill="1" applyBorder="1" applyAlignment="1">
      <alignment horizontal="right" vertical="center"/>
    </xf>
    <xf numFmtId="41" fontId="15" fillId="0" borderId="0" xfId="1180" applyNumberFormat="1" applyFont="1" applyFill="1" applyAlignment="1">
      <alignment horizontal="right" vertical="center"/>
    </xf>
    <xf numFmtId="41" fontId="2" fillId="0" borderId="43" xfId="1081" applyNumberFormat="1" applyFont="1" applyFill="1" applyBorder="1" applyAlignment="1">
      <alignment horizontal="right" vertical="center"/>
    </xf>
    <xf numFmtId="43" fontId="2" fillId="0" borderId="0" xfId="1081" applyFont="1" applyFill="1" applyBorder="1" applyAlignment="1">
      <alignment horizontal="right" vertical="center"/>
    </xf>
    <xf numFmtId="43" fontId="2" fillId="0" borderId="41" xfId="1081" applyFont="1" applyFill="1" applyBorder="1" applyAlignment="1">
      <alignment horizontal="right" vertical="center"/>
    </xf>
    <xf numFmtId="41" fontId="2" fillId="0" borderId="13" xfId="1081" applyNumberFormat="1" applyFont="1" applyFill="1" applyBorder="1" applyAlignment="1">
      <alignment horizontal="right" vertical="center"/>
    </xf>
    <xf numFmtId="177" fontId="2" fillId="0" borderId="0" xfId="1180" applyNumberFormat="1" applyFont="1" applyFill="1" applyAlignment="1">
      <alignment horizontal="right" vertical="center"/>
    </xf>
    <xf numFmtId="43" fontId="2" fillId="0" borderId="0" xfId="1081" applyFont="1" applyFill="1" applyAlignment="1">
      <alignment vertical="center"/>
    </xf>
    <xf numFmtId="41" fontId="20" fillId="0" borderId="0" xfId="1272" applyNumberFormat="1" applyFont="1" applyFill="1" applyAlignment="1">
      <alignment horizontal="right" vertical="center"/>
    </xf>
    <xf numFmtId="41" fontId="20" fillId="0" borderId="0" xfId="1272" applyNumberFormat="1" applyFont="1" applyFill="1" applyBorder="1" applyAlignment="1">
      <alignment horizontal="right" vertical="center"/>
    </xf>
    <xf numFmtId="172" fontId="2" fillId="0" borderId="0" xfId="1081" applyNumberFormat="1" applyFont="1" applyFill="1" applyAlignment="1">
      <alignment horizontal="right" vertical="center"/>
    </xf>
    <xf numFmtId="172" fontId="2" fillId="0" borderId="13" xfId="1081" applyNumberFormat="1" applyFont="1" applyFill="1" applyBorder="1" applyAlignment="1">
      <alignment horizontal="right" vertical="center"/>
    </xf>
    <xf numFmtId="41" fontId="22" fillId="0" borderId="0" xfId="1272" applyNumberFormat="1" applyFont="1" applyFill="1" applyBorder="1" applyAlignment="1">
      <alignment horizontal="right" vertical="center"/>
    </xf>
    <xf numFmtId="43" fontId="24" fillId="0" borderId="0" xfId="1081" applyFont="1" applyFill="1" applyBorder="1" applyAlignment="1">
      <alignment vertical="center"/>
    </xf>
    <xf numFmtId="41" fontId="22" fillId="0" borderId="0" xfId="1081" applyNumberFormat="1" applyFont="1" applyFill="1" applyBorder="1" applyAlignment="1">
      <alignment vertical="center"/>
    </xf>
    <xf numFmtId="10" fontId="2" fillId="0" borderId="0" xfId="2695" applyNumberFormat="1" applyFont="1" applyFill="1" applyAlignment="1">
      <alignment vertical="center"/>
    </xf>
    <xf numFmtId="172" fontId="2" fillId="0" borderId="13" xfId="1081" applyNumberFormat="1" applyFont="1" applyFill="1" applyBorder="1" applyAlignment="1" applyProtection="1">
      <alignment vertical="center"/>
      <protection locked="0"/>
    </xf>
    <xf numFmtId="172" fontId="2" fillId="0" borderId="0" xfId="1081" applyNumberFormat="1" applyFont="1" applyFill="1" applyBorder="1" applyAlignment="1">
      <alignment horizontal="right" vertical="center"/>
    </xf>
    <xf numFmtId="172" fontId="2" fillId="0" borderId="42" xfId="1081" applyNumberFormat="1" applyFont="1" applyFill="1" applyBorder="1" applyAlignment="1">
      <alignment horizontal="right" vertical="center"/>
    </xf>
    <xf numFmtId="172" fontId="2" fillId="0" borderId="43" xfId="1081" applyNumberFormat="1" applyFont="1" applyFill="1" applyBorder="1" applyAlignment="1">
      <alignment horizontal="right" vertical="center"/>
    </xf>
    <xf numFmtId="176" fontId="20" fillId="0" borderId="0" xfId="1272" applyNumberFormat="1" applyFont="1" applyFill="1" applyBorder="1" applyAlignment="1">
      <alignment horizontal="right" vertical="center"/>
    </xf>
    <xf numFmtId="41" fontId="20" fillId="0" borderId="0" xfId="1272" applyNumberFormat="1" applyFont="1" applyFill="1" applyBorder="1" applyAlignment="1">
      <alignment vertical="center"/>
    </xf>
    <xf numFmtId="41" fontId="37" fillId="0" borderId="0" xfId="1272" applyNumberFormat="1" applyFont="1" applyFill="1" applyBorder="1" applyAlignment="1">
      <alignment horizontal="right" vertical="center"/>
    </xf>
    <xf numFmtId="10" fontId="2" fillId="0" borderId="0" xfId="2695" applyNumberFormat="1" applyFont="1" applyFill="1" applyBorder="1" applyAlignment="1">
      <alignment horizontal="right" vertical="center"/>
    </xf>
    <xf numFmtId="172" fontId="2" fillId="0" borderId="0" xfId="1081" applyNumberFormat="1" applyFont="1" applyFill="1" applyBorder="1" applyAlignment="1">
      <alignment vertical="center"/>
    </xf>
    <xf numFmtId="172" fontId="14" fillId="0" borderId="0" xfId="1081" applyNumberFormat="1" applyFont="1" applyFill="1" applyBorder="1" applyAlignment="1">
      <alignment horizontal="center" vertical="center"/>
    </xf>
    <xf numFmtId="172" fontId="12" fillId="0" borderId="0" xfId="1081" applyNumberFormat="1" applyFont="1" applyFill="1" applyAlignment="1">
      <alignment vertical="center"/>
    </xf>
    <xf numFmtId="172" fontId="5" fillId="0" borderId="0" xfId="1081" applyNumberFormat="1" applyFont="1" applyFill="1" applyBorder="1" applyAlignment="1">
      <alignment horizontal="center" wrapText="1"/>
    </xf>
    <xf numFmtId="43" fontId="2" fillId="0" borderId="0" xfId="1081" applyFont="1" applyFill="1" applyBorder="1" applyAlignment="1">
      <alignment vertical="center"/>
    </xf>
    <xf numFmtId="43" fontId="2" fillId="0" borderId="0" xfId="1081" applyFont="1" applyFill="1" applyBorder="1" applyAlignment="1" applyProtection="1">
      <alignment vertical="center"/>
      <protection locked="0"/>
    </xf>
    <xf numFmtId="41" fontId="2" fillId="0" borderId="6" xfId="1081" applyNumberFormat="1" applyFont="1" applyFill="1" applyBorder="1" applyAlignment="1">
      <alignment horizontal="right" vertical="center"/>
    </xf>
    <xf numFmtId="172" fontId="2" fillId="0" borderId="6" xfId="1081" applyNumberFormat="1" applyFont="1" applyFill="1" applyBorder="1" applyAlignment="1">
      <alignment horizontal="right" vertical="center"/>
    </xf>
    <xf numFmtId="179" fontId="24" fillId="0" borderId="0" xfId="1180" applyNumberFormat="1" applyFont="1" applyFill="1" applyBorder="1" applyAlignment="1">
      <alignment horizontal="right" vertical="center"/>
    </xf>
    <xf numFmtId="41" fontId="24" fillId="0" borderId="0" xfId="1081" applyNumberFormat="1" applyFont="1" applyFill="1" applyAlignment="1">
      <alignment vertical="center"/>
    </xf>
    <xf numFmtId="41" fontId="24" fillId="0" borderId="0" xfId="1180" applyNumberFormat="1" applyFont="1" applyFill="1" applyBorder="1" applyAlignment="1">
      <alignment horizontal="right" vertical="center"/>
    </xf>
    <xf numFmtId="172" fontId="2" fillId="0" borderId="0" xfId="1081" applyNumberFormat="1" applyFont="1" applyFill="1" applyAlignment="1">
      <alignment horizontal="center" vertical="center"/>
    </xf>
    <xf numFmtId="172" fontId="2" fillId="0" borderId="41" xfId="1081" applyNumberFormat="1" applyFont="1" applyFill="1" applyBorder="1" applyAlignment="1" applyProtection="1">
      <alignment vertical="center"/>
      <protection locked="0"/>
    </xf>
    <xf numFmtId="172" fontId="2" fillId="0" borderId="13" xfId="1081" applyNumberFormat="1" applyFont="1" applyFill="1" applyBorder="1" applyAlignment="1" applyProtection="1">
      <alignment horizontal="right" vertical="center"/>
      <protection locked="0"/>
    </xf>
    <xf numFmtId="172" fontId="2" fillId="0" borderId="41" xfId="1081" applyNumberFormat="1" applyFont="1" applyFill="1" applyBorder="1" applyAlignment="1" applyProtection="1">
      <alignment horizontal="right" vertical="center"/>
      <protection locked="0"/>
    </xf>
    <xf numFmtId="172" fontId="270" fillId="0" borderId="0" xfId="1081" applyNumberFormat="1" applyFont="1" applyFill="1" applyAlignment="1">
      <alignment horizontal="right" vertical="center"/>
    </xf>
    <xf numFmtId="172" fontId="2" fillId="0" borderId="0" xfId="1081" applyNumberFormat="1" applyFont="1" applyFill="1" applyBorder="1" applyAlignment="1" applyProtection="1">
      <alignment horizontal="right" vertical="center"/>
      <protection locked="0"/>
    </xf>
    <xf numFmtId="172" fontId="2" fillId="0" borderId="42" xfId="1081" applyNumberFormat="1" applyFont="1" applyFill="1" applyBorder="1" applyAlignment="1" applyProtection="1">
      <alignment horizontal="right" vertical="center"/>
      <protection locked="0"/>
    </xf>
    <xf numFmtId="172" fontId="26" fillId="0" borderId="0" xfId="1117" applyNumberFormat="1" applyFont="1" applyFill="1" applyAlignment="1">
      <alignment horizontal="right" vertical="center"/>
    </xf>
    <xf numFmtId="172" fontId="2" fillId="0" borderId="41" xfId="1081" applyNumberFormat="1" applyFont="1" applyFill="1" applyBorder="1" applyAlignment="1">
      <alignment horizontal="right" vertical="center"/>
    </xf>
    <xf numFmtId="172" fontId="2" fillId="0" borderId="0" xfId="1081" applyNumberFormat="1" applyFont="1" applyFill="1" applyAlignment="1" applyProtection="1">
      <alignment vertical="center"/>
      <protection locked="0"/>
    </xf>
    <xf numFmtId="172" fontId="2" fillId="0" borderId="6" xfId="1081" applyNumberFormat="1" applyFont="1" applyFill="1" applyBorder="1" applyAlignment="1" applyProtection="1">
      <alignment horizontal="right" vertical="center"/>
      <protection locked="0"/>
    </xf>
    <xf numFmtId="43" fontId="2" fillId="0" borderId="0" xfId="1081" applyFont="1" applyFill="1" applyAlignment="1">
      <alignment horizontal="right" vertical="center"/>
    </xf>
    <xf numFmtId="172" fontId="12" fillId="0" borderId="0" xfId="1081" applyNumberFormat="1" applyFont="1" applyFill="1" applyBorder="1" applyAlignment="1">
      <alignment horizontal="right" vertical="center"/>
    </xf>
    <xf numFmtId="172" fontId="15" fillId="0" borderId="0" xfId="1081" applyNumberFormat="1" applyFont="1" applyFill="1" applyAlignment="1">
      <alignment vertical="center"/>
    </xf>
    <xf numFmtId="172" fontId="12" fillId="0" borderId="0" xfId="1081" applyNumberFormat="1" applyFont="1" applyFill="1" applyAlignment="1">
      <alignment horizontal="right" vertical="center"/>
    </xf>
    <xf numFmtId="172" fontId="15" fillId="0" borderId="0" xfId="1081" applyNumberFormat="1" applyFont="1" applyFill="1" applyAlignment="1">
      <alignment horizontal="right" vertical="center"/>
    </xf>
    <xf numFmtId="43" fontId="24" fillId="0" borderId="0" xfId="1081" applyFont="1" applyFill="1" applyBorder="1" applyAlignment="1">
      <alignment horizontal="right" vertical="center"/>
    </xf>
    <xf numFmtId="43" fontId="24" fillId="0" borderId="0" xfId="1081" applyFont="1" applyFill="1" applyAlignment="1">
      <alignment vertical="center"/>
    </xf>
    <xf numFmtId="43" fontId="268" fillId="0" borderId="0" xfId="1081" applyFont="1" applyFill="1" applyAlignment="1">
      <alignment vertical="center"/>
    </xf>
    <xf numFmtId="43" fontId="268" fillId="0" borderId="0" xfId="1081" applyFont="1" applyFill="1" applyBorder="1" applyAlignment="1">
      <alignment vertical="center"/>
    </xf>
    <xf numFmtId="43" fontId="24" fillId="0" borderId="0" xfId="1081" applyFont="1" applyFill="1" applyBorder="1" applyAlignment="1">
      <alignment horizontal="center" vertical="center"/>
    </xf>
    <xf numFmtId="43" fontId="24" fillId="0" borderId="0" xfId="1081" applyFont="1" applyFill="1" applyAlignment="1">
      <alignment horizontal="right" vertical="center"/>
    </xf>
    <xf numFmtId="43" fontId="24" fillId="0" borderId="0" xfId="1081" applyFont="1" applyFill="1"/>
    <xf numFmtId="43" fontId="24" fillId="0" borderId="42" xfId="1081" applyFont="1" applyFill="1" applyBorder="1" applyAlignment="1">
      <alignment horizontal="center" vertical="center"/>
    </xf>
    <xf numFmtId="43" fontId="24" fillId="0" borderId="13" xfId="1081" applyFont="1" applyFill="1" applyBorder="1" applyAlignment="1">
      <alignment horizontal="right" vertical="center"/>
    </xf>
    <xf numFmtId="43" fontId="24" fillId="0" borderId="13" xfId="1081" applyFont="1" applyFill="1" applyBorder="1" applyAlignment="1">
      <alignment horizontal="center" vertical="center"/>
    </xf>
    <xf numFmtId="43" fontId="24" fillId="0" borderId="0" xfId="1081" applyFont="1" applyFill="1" applyBorder="1" applyAlignment="1"/>
    <xf numFmtId="43" fontId="268" fillId="0" borderId="0" xfId="1081" applyFont="1" applyFill="1" applyBorder="1" applyAlignment="1"/>
    <xf numFmtId="172" fontId="24" fillId="0" borderId="0" xfId="1081" applyNumberFormat="1" applyFont="1" applyFill="1" applyBorder="1" applyAlignment="1">
      <alignment horizontal="right" vertical="center"/>
    </xf>
    <xf numFmtId="172" fontId="24" fillId="0" borderId="0" xfId="1081" applyNumberFormat="1" applyFont="1" applyFill="1" applyBorder="1" applyAlignment="1">
      <alignment vertical="center"/>
    </xf>
    <xf numFmtId="172" fontId="24" fillId="0" borderId="0" xfId="1081" applyNumberFormat="1" applyFont="1" applyFill="1" applyAlignment="1">
      <alignment vertical="center"/>
    </xf>
    <xf numFmtId="172" fontId="268" fillId="0" borderId="0" xfId="1081" applyNumberFormat="1" applyFont="1" applyFill="1" applyAlignment="1">
      <alignment vertical="center"/>
    </xf>
    <xf numFmtId="172" fontId="268" fillId="0" borderId="0" xfId="1081" applyNumberFormat="1" applyFont="1" applyFill="1" applyBorder="1" applyAlignment="1">
      <alignment vertical="center"/>
    </xf>
    <xf numFmtId="172" fontId="24" fillId="0" borderId="0" xfId="1081" applyNumberFormat="1" applyFont="1" applyFill="1" applyBorder="1" applyAlignment="1">
      <alignment horizontal="center" vertical="center"/>
    </xf>
    <xf numFmtId="172" fontId="24" fillId="0" borderId="0" xfId="1081" applyNumberFormat="1" applyFont="1" applyFill="1" applyAlignment="1">
      <alignment horizontal="right" vertical="center"/>
    </xf>
    <xf numFmtId="172" fontId="24" fillId="0" borderId="0" xfId="1081" applyNumberFormat="1" applyFont="1" applyFill="1"/>
    <xf numFmtId="172" fontId="24" fillId="0" borderId="42" xfId="1081" applyNumberFormat="1" applyFont="1" applyFill="1" applyBorder="1" applyAlignment="1">
      <alignment horizontal="center" vertical="center"/>
    </xf>
    <xf numFmtId="172" fontId="24" fillId="0" borderId="42" xfId="1081" applyNumberFormat="1" applyFont="1" applyFill="1" applyBorder="1" applyAlignment="1">
      <alignment horizontal="right" vertical="center"/>
    </xf>
    <xf numFmtId="172" fontId="24" fillId="0" borderId="13" xfId="1081" applyNumberFormat="1" applyFont="1" applyFill="1" applyBorder="1" applyAlignment="1">
      <alignment horizontal="right" vertical="center"/>
    </xf>
    <xf numFmtId="172" fontId="24" fillId="0" borderId="13" xfId="1081" applyNumberFormat="1" applyFont="1" applyFill="1" applyBorder="1" applyAlignment="1">
      <alignment horizontal="center" vertical="center"/>
    </xf>
    <xf numFmtId="172" fontId="24" fillId="0" borderId="0" xfId="1081" applyNumberFormat="1" applyFont="1" applyFill="1" applyBorder="1" applyAlignment="1"/>
    <xf numFmtId="172" fontId="24" fillId="0" borderId="53" xfId="1081" applyNumberFormat="1" applyFont="1" applyFill="1" applyBorder="1" applyAlignment="1">
      <alignment horizontal="right" vertical="center"/>
    </xf>
    <xf numFmtId="172" fontId="24" fillId="0" borderId="42" xfId="1081" applyNumberFormat="1" applyFont="1" applyFill="1" applyBorder="1" applyAlignment="1"/>
    <xf numFmtId="172" fontId="24" fillId="0" borderId="43" xfId="1081" applyNumberFormat="1" applyFont="1" applyFill="1" applyBorder="1" applyAlignment="1">
      <alignment horizontal="right" vertical="center"/>
    </xf>
    <xf numFmtId="43" fontId="24" fillId="0" borderId="6" xfId="1081" applyFont="1" applyFill="1" applyBorder="1" applyAlignment="1">
      <alignment horizontal="right" vertical="center"/>
    </xf>
    <xf numFmtId="43" fontId="20" fillId="0" borderId="0" xfId="1081" applyFont="1" applyFill="1" applyBorder="1" applyAlignment="1">
      <alignment horizontal="right" vertical="center"/>
    </xf>
    <xf numFmtId="43" fontId="17" fillId="0" borderId="0" xfId="1081" applyFont="1" applyFill="1" applyBorder="1" applyAlignment="1">
      <alignment horizontal="center" vertical="center"/>
    </xf>
    <xf numFmtId="43" fontId="20" fillId="0" borderId="0" xfId="1081" applyFont="1" applyFill="1" applyAlignment="1">
      <alignment horizontal="right" vertical="center"/>
    </xf>
    <xf numFmtId="43" fontId="20" fillId="0" borderId="0" xfId="1081" applyFont="1" applyFill="1" applyAlignment="1">
      <alignment vertical="center"/>
    </xf>
    <xf numFmtId="43" fontId="20" fillId="0" borderId="0" xfId="1081" applyFont="1" applyFill="1" applyBorder="1" applyAlignment="1">
      <alignment horizontal="center" vertical="center"/>
    </xf>
    <xf numFmtId="43" fontId="20" fillId="0" borderId="13" xfId="1081" applyFont="1" applyFill="1" applyBorder="1" applyAlignment="1">
      <alignment horizontal="right" vertical="center"/>
    </xf>
    <xf numFmtId="43" fontId="20" fillId="0" borderId="0" xfId="1081" applyFont="1" applyFill="1" applyAlignment="1">
      <alignment horizontal="center" vertical="center"/>
    </xf>
    <xf numFmtId="172" fontId="20" fillId="0" borderId="0" xfId="1081" applyNumberFormat="1" applyFont="1" applyFill="1" applyBorder="1" applyAlignment="1">
      <alignment horizontal="right" vertical="center"/>
    </xf>
    <xf numFmtId="172" fontId="20" fillId="0" borderId="0" xfId="1081" applyNumberFormat="1" applyFont="1" applyFill="1" applyBorder="1" applyAlignment="1">
      <alignment vertical="center"/>
    </xf>
    <xf numFmtId="172" fontId="17" fillId="0" borderId="0" xfId="1081" applyNumberFormat="1" applyFont="1" applyFill="1" applyBorder="1" applyAlignment="1">
      <alignment horizontal="center" vertical="center"/>
    </xf>
    <xf numFmtId="172" fontId="20" fillId="0" borderId="0" xfId="1081" applyNumberFormat="1" applyFont="1" applyFill="1" applyAlignment="1">
      <alignment horizontal="right" vertical="center"/>
    </xf>
    <xf numFmtId="172" fontId="20" fillId="0" borderId="0" xfId="1081" applyNumberFormat="1" applyFont="1" applyFill="1" applyAlignment="1">
      <alignment vertical="center"/>
    </xf>
    <xf numFmtId="172" fontId="20" fillId="0" borderId="0" xfId="1081" applyNumberFormat="1" applyFont="1" applyFill="1" applyBorder="1" applyAlignment="1">
      <alignment horizontal="center" vertical="center"/>
    </xf>
    <xf numFmtId="172" fontId="20" fillId="0" borderId="42" xfId="1081" applyNumberFormat="1" applyFont="1" applyFill="1" applyBorder="1" applyAlignment="1">
      <alignment horizontal="right" vertical="center"/>
    </xf>
    <xf numFmtId="172" fontId="20" fillId="0" borderId="13" xfId="1081" applyNumberFormat="1" applyFont="1" applyFill="1" applyBorder="1" applyAlignment="1">
      <alignment horizontal="right" vertical="center"/>
    </xf>
    <xf numFmtId="172" fontId="19" fillId="0" borderId="0" xfId="1081" applyNumberFormat="1" applyFont="1" applyFill="1" applyAlignment="1">
      <alignment horizontal="right" vertical="center"/>
    </xf>
    <xf numFmtId="172" fontId="19" fillId="0" borderId="0" xfId="1081" applyNumberFormat="1" applyFont="1" applyFill="1" applyAlignment="1">
      <alignment vertical="center"/>
    </xf>
    <xf numFmtId="172" fontId="19" fillId="0" borderId="0" xfId="1081" applyNumberFormat="1" applyFont="1" applyFill="1"/>
    <xf numFmtId="172" fontId="20" fillId="0" borderId="0" xfId="1081" applyNumberFormat="1" applyFont="1" applyFill="1" applyAlignment="1">
      <alignment horizontal="center" vertical="center"/>
    </xf>
    <xf numFmtId="172" fontId="20" fillId="0" borderId="6" xfId="1081" applyNumberFormat="1" applyFont="1" applyFill="1" applyBorder="1" applyAlignment="1">
      <alignment horizontal="center" vertical="center"/>
    </xf>
    <xf numFmtId="172" fontId="20" fillId="0" borderId="43" xfId="1081" applyNumberFormat="1" applyFont="1" applyFill="1" applyBorder="1" applyAlignment="1">
      <alignment horizontal="right" vertical="center"/>
    </xf>
    <xf numFmtId="172" fontId="12" fillId="0" borderId="0" xfId="1081" applyNumberFormat="1" applyFont="1" applyFill="1" applyBorder="1" applyAlignment="1">
      <alignment horizontal="center" vertical="center"/>
    </xf>
    <xf numFmtId="172" fontId="2" fillId="0" borderId="0" xfId="1081" applyNumberFormat="1" applyFont="1" applyFill="1" applyAlignment="1">
      <alignment vertical="center"/>
    </xf>
    <xf numFmtId="172" fontId="14" fillId="0" borderId="0" xfId="1081" applyNumberFormat="1" applyFont="1" applyFill="1" applyAlignment="1">
      <alignment horizontal="center" vertical="center"/>
    </xf>
    <xf numFmtId="172" fontId="272" fillId="0" borderId="0" xfId="1117" applyNumberFormat="1" applyFont="1" applyFill="1" applyAlignment="1">
      <alignment horizontal="right" vertical="center"/>
    </xf>
    <xf numFmtId="172" fontId="20" fillId="0" borderId="0" xfId="1117" applyNumberFormat="1" applyFont="1" applyFill="1" applyBorder="1" applyAlignment="1">
      <alignment vertical="center"/>
    </xf>
    <xf numFmtId="172" fontId="20" fillId="0" borderId="0" xfId="1117" applyNumberFormat="1" applyFont="1" applyFill="1" applyBorder="1" applyAlignment="1">
      <alignment horizontal="right" vertical="center"/>
    </xf>
    <xf numFmtId="41" fontId="20" fillId="0" borderId="0" xfId="1117" applyNumberFormat="1" applyFont="1" applyFill="1" applyAlignment="1">
      <alignment vertical="center"/>
    </xf>
    <xf numFmtId="41" fontId="20" fillId="0" borderId="0" xfId="1117" applyNumberFormat="1" applyFont="1" applyFill="1" applyAlignment="1">
      <alignment horizontal="right" vertical="center"/>
    </xf>
    <xf numFmtId="41" fontId="20" fillId="0" borderId="0" xfId="1117" applyNumberFormat="1" applyFont="1" applyFill="1" applyBorder="1" applyAlignment="1">
      <alignment horizontal="right" vertical="center"/>
    </xf>
    <xf numFmtId="172" fontId="20" fillId="0" borderId="0" xfId="1117" applyNumberFormat="1" applyFont="1" applyFill="1" applyAlignment="1">
      <alignment horizontal="right" vertical="center"/>
    </xf>
    <xf numFmtId="172" fontId="20" fillId="0" borderId="0" xfId="1117" applyNumberFormat="1" applyFont="1" applyFill="1" applyAlignment="1">
      <alignment horizontal="center" vertical="center"/>
    </xf>
    <xf numFmtId="43" fontId="20" fillId="0" borderId="0" xfId="1081" applyFont="1" applyFill="1"/>
    <xf numFmtId="172" fontId="20" fillId="0" borderId="0" xfId="1117" applyNumberFormat="1" applyFont="1" applyFill="1" applyBorder="1" applyAlignment="1">
      <alignment horizontal="center" vertical="center"/>
    </xf>
    <xf numFmtId="43" fontId="20" fillId="0" borderId="0" xfId="1117" applyFont="1" applyFill="1"/>
    <xf numFmtId="41" fontId="277" fillId="0" borderId="0" xfId="1081" applyNumberFormat="1" applyFont="1" applyFill="1" applyBorder="1" applyAlignment="1" applyProtection="1">
      <alignment horizontal="right" vertical="center"/>
      <protection locked="0"/>
    </xf>
    <xf numFmtId="172" fontId="24" fillId="0" borderId="13" xfId="1081" applyNumberFormat="1" applyFont="1" applyFill="1" applyBorder="1" applyAlignment="1">
      <alignment vertical="center"/>
    </xf>
    <xf numFmtId="43" fontId="2" fillId="0" borderId="0" xfId="1081" applyFont="1" applyFill="1" applyBorder="1" applyAlignment="1" applyProtection="1">
      <alignment horizontal="right" vertical="center"/>
      <protection locked="0"/>
    </xf>
    <xf numFmtId="43" fontId="2" fillId="0" borderId="0" xfId="1081" applyFont="1" applyFill="1" applyAlignment="1">
      <alignment horizontal="center" vertical="center"/>
    </xf>
    <xf numFmtId="43" fontId="12" fillId="0" borderId="0" xfId="1081" applyFont="1" applyFill="1" applyBorder="1" applyAlignment="1">
      <alignment horizontal="right" vertical="center"/>
    </xf>
    <xf numFmtId="43" fontId="2" fillId="0" borderId="42" xfId="1081" applyFont="1" applyFill="1" applyBorder="1" applyAlignment="1">
      <alignment horizontal="right" vertical="center"/>
    </xf>
    <xf numFmtId="43" fontId="20" fillId="0" borderId="42" xfId="1081" applyFont="1" applyFill="1" applyBorder="1" applyAlignment="1">
      <alignment horizontal="right" vertical="center"/>
    </xf>
    <xf numFmtId="43" fontId="20" fillId="0" borderId="6" xfId="108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center"/>
    </xf>
    <xf numFmtId="37" fontId="2" fillId="0" borderId="0" xfId="0" applyNumberFormat="1" applyFont="1" applyFill="1" applyAlignment="1">
      <alignment vertical="center"/>
    </xf>
    <xf numFmtId="171" fontId="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171" fontId="2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horizontal="center" vertical="center"/>
    </xf>
    <xf numFmtId="49" fontId="12" fillId="0" borderId="0" xfId="0" quotePrefix="1" applyNumberFormat="1" applyFont="1" applyFill="1" applyAlignment="1">
      <alignment horizontal="center" vertical="center"/>
    </xf>
    <xf numFmtId="171" fontId="12" fillId="0" borderId="0" xfId="0" applyNumberFormat="1" applyFont="1" applyFill="1" applyAlignment="1">
      <alignment vertical="center"/>
    </xf>
    <xf numFmtId="171" fontId="2" fillId="0" borderId="0" xfId="0" applyNumberFormat="1" applyFont="1" applyFill="1" applyAlignment="1">
      <alignment horizontal="left" vertical="center"/>
    </xf>
    <xf numFmtId="41" fontId="2" fillId="0" borderId="0" xfId="0" applyNumberFormat="1" applyFont="1" applyFill="1" applyAlignment="1">
      <alignment horizontal="right" vertical="center"/>
    </xf>
    <xf numFmtId="41" fontId="2" fillId="0" borderId="0" xfId="0" applyNumberFormat="1" applyFont="1" applyFill="1" applyAlignment="1">
      <alignment vertical="center"/>
    </xf>
    <xf numFmtId="171" fontId="12" fillId="0" borderId="0" xfId="0" applyNumberFormat="1" applyFont="1" applyFill="1" applyAlignment="1">
      <alignment horizontal="center" vertical="center"/>
    </xf>
    <xf numFmtId="171" fontId="12" fillId="0" borderId="0" xfId="0" applyNumberFormat="1" applyFont="1" applyFill="1" applyAlignment="1">
      <alignment horizontal="left" vertical="center"/>
    </xf>
    <xf numFmtId="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 indent="3"/>
    </xf>
    <xf numFmtId="10" fontId="2" fillId="0" borderId="0" xfId="0" applyNumberFormat="1" applyFont="1" applyFill="1" applyAlignment="1">
      <alignment vertical="center"/>
    </xf>
    <xf numFmtId="43" fontId="2" fillId="0" borderId="42" xfId="1081" applyFont="1" applyFill="1" applyBorder="1" applyAlignment="1">
      <alignment horizontal="center" vertical="center"/>
    </xf>
    <xf numFmtId="43" fontId="2" fillId="0" borderId="41" xfId="1117" applyFont="1" applyFill="1" applyBorder="1" applyAlignment="1">
      <alignment horizontal="right" vertical="center"/>
    </xf>
    <xf numFmtId="4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 applyProtection="1">
      <alignment vertical="center"/>
      <protection locked="0"/>
    </xf>
    <xf numFmtId="41" fontId="26" fillId="0" borderId="0" xfId="0" applyNumberFormat="1" applyFont="1" applyFill="1" applyAlignment="1">
      <alignment horizontal="right" vertical="center"/>
    </xf>
    <xf numFmtId="235" fontId="26" fillId="0" borderId="0" xfId="0" applyNumberFormat="1" applyFont="1" applyFill="1" applyAlignment="1">
      <alignment horizontal="right" vertical="center"/>
    </xf>
    <xf numFmtId="4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1" fontId="12" fillId="0" borderId="0" xfId="0" applyNumberFormat="1" applyFont="1" applyFill="1" applyAlignment="1">
      <alignment horizontal="center" vertical="center"/>
    </xf>
    <xf numFmtId="171" fontId="12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Fill="1" applyAlignment="1">
      <alignment horizontal="left" vertical="center"/>
    </xf>
    <xf numFmtId="171" fontId="2" fillId="0" borderId="0" xfId="0" applyNumberFormat="1" applyFont="1" applyFill="1" applyAlignment="1" applyProtection="1">
      <alignment horizontal="center" vertical="center"/>
      <protection locked="0"/>
    </xf>
    <xf numFmtId="171" fontId="14" fillId="0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indent="2"/>
    </xf>
    <xf numFmtId="171" fontId="26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horizontal="left" vertical="center" indent="4"/>
    </xf>
    <xf numFmtId="171" fontId="12" fillId="0" borderId="0" xfId="0" applyNumberFormat="1" applyFont="1" applyFill="1" applyAlignment="1" applyProtection="1">
      <alignment horizontal="center" vertical="center"/>
      <protection locked="0"/>
    </xf>
    <xf numFmtId="171" fontId="13" fillId="0" borderId="0" xfId="0" applyNumberFormat="1" applyFont="1" applyFill="1" applyAlignment="1" applyProtection="1">
      <alignment horizontal="center" vertical="center"/>
      <protection locked="0"/>
    </xf>
    <xf numFmtId="41" fontId="2" fillId="0" borderId="13" xfId="0" applyNumberFormat="1" applyFont="1" applyFill="1" applyBorder="1" applyAlignment="1" applyProtection="1">
      <alignment vertical="center"/>
      <protection locked="0"/>
    </xf>
    <xf numFmtId="41" fontId="2" fillId="0" borderId="0" xfId="0" applyNumberFormat="1" applyFont="1" applyFill="1" applyAlignment="1" applyProtection="1">
      <alignment vertical="center"/>
      <protection locked="0"/>
    </xf>
    <xf numFmtId="236" fontId="26" fillId="0" borderId="0" xfId="0" applyNumberFormat="1" applyFont="1" applyFill="1" applyAlignment="1">
      <alignment vertical="center"/>
    </xf>
    <xf numFmtId="41" fontId="2" fillId="0" borderId="41" xfId="0" applyNumberFormat="1" applyFont="1" applyFill="1" applyBorder="1" applyAlignment="1" applyProtection="1">
      <alignment vertical="center"/>
      <protection locked="0"/>
    </xf>
    <xf numFmtId="41" fontId="276" fillId="0" borderId="0" xfId="0" applyNumberFormat="1" applyFont="1" applyFill="1"/>
    <xf numFmtId="0" fontId="5" fillId="0" borderId="0" xfId="0" applyFont="1" applyFill="1" applyAlignment="1">
      <alignment vertical="center"/>
    </xf>
    <xf numFmtId="171" fontId="2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Fill="1" applyAlignment="1">
      <alignment horizontal="left" vertical="center" indent="2"/>
    </xf>
    <xf numFmtId="0" fontId="1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>
      <alignment horizontal="left" vertical="center" indent="4"/>
    </xf>
    <xf numFmtId="0" fontId="2" fillId="0" borderId="0" xfId="0" applyFont="1" applyFill="1" applyAlignment="1">
      <alignment horizontal="left" vertical="center" indent="5"/>
    </xf>
    <xf numFmtId="43" fontId="270" fillId="0" borderId="0" xfId="1081" applyFont="1" applyFill="1" applyAlignment="1">
      <alignment horizontal="right" vertical="center"/>
    </xf>
    <xf numFmtId="171" fontId="35" fillId="0" borderId="0" xfId="0" applyNumberFormat="1" applyFont="1" applyFill="1" applyAlignment="1">
      <alignment horizontal="left" vertical="center"/>
    </xf>
    <xf numFmtId="0" fontId="35" fillId="0" borderId="0" xfId="0" applyFont="1" applyFill="1" applyAlignment="1">
      <alignment horizontal="center" vertical="center"/>
    </xf>
    <xf numFmtId="41" fontId="36" fillId="0" borderId="0" xfId="0" applyNumberFormat="1" applyFont="1" applyFill="1" applyAlignment="1">
      <alignment horizontal="center" vertical="center"/>
    </xf>
    <xf numFmtId="41" fontId="35" fillId="0" borderId="0" xfId="0" applyNumberFormat="1" applyFont="1" applyFill="1" applyAlignment="1">
      <alignment horizontal="center" vertical="center"/>
    </xf>
    <xf numFmtId="41" fontId="269" fillId="0" borderId="0" xfId="0" applyNumberFormat="1" applyFont="1" applyFill="1" applyAlignment="1">
      <alignment horizontal="center" vertical="center"/>
    </xf>
    <xf numFmtId="0" fontId="35" fillId="0" borderId="0" xfId="0" applyFont="1" applyFill="1" applyAlignment="1">
      <alignment vertical="center"/>
    </xf>
    <xf numFmtId="171" fontId="13" fillId="0" borderId="0" xfId="0" applyNumberFormat="1" applyFont="1" applyFill="1" applyAlignment="1" applyProtection="1">
      <alignment horizontal="left" vertical="center"/>
      <protection locked="0"/>
    </xf>
    <xf numFmtId="0" fontId="5" fillId="0" borderId="0" xfId="0" applyFont="1" applyFill="1" applyAlignment="1">
      <alignment vertical="top"/>
    </xf>
    <xf numFmtId="41" fontId="12" fillId="0" borderId="0" xfId="0" applyNumberFormat="1" applyFont="1" applyFill="1" applyAlignment="1">
      <alignment horizontal="right" vertical="center"/>
    </xf>
    <xf numFmtId="171" fontId="15" fillId="0" borderId="0" xfId="1930" applyNumberFormat="1" applyFont="1" applyFill="1" applyAlignment="1">
      <alignment vertical="center"/>
    </xf>
    <xf numFmtId="0" fontId="12" fillId="0" borderId="0" xfId="1740" applyFont="1" applyFill="1" applyAlignment="1">
      <alignment vertical="center"/>
    </xf>
    <xf numFmtId="0" fontId="2" fillId="0" borderId="0" xfId="1740" applyFont="1" applyFill="1" applyAlignment="1">
      <alignment vertical="center"/>
    </xf>
    <xf numFmtId="171" fontId="2" fillId="0" borderId="0" xfId="1740" applyNumberFormat="1" applyFont="1" applyFill="1" applyAlignment="1">
      <alignment vertical="center"/>
    </xf>
    <xf numFmtId="171" fontId="270" fillId="0" borderId="0" xfId="1740" applyNumberFormat="1" applyFont="1" applyFill="1" applyAlignment="1">
      <alignment vertical="center"/>
    </xf>
    <xf numFmtId="41" fontId="15" fillId="0" borderId="0" xfId="1930" applyNumberFormat="1" applyFont="1" applyFill="1" applyAlignment="1">
      <alignment horizontal="right" vertical="center"/>
    </xf>
    <xf numFmtId="0" fontId="2" fillId="0" borderId="0" xfId="1740" applyFont="1" applyFill="1" applyAlignment="1">
      <alignment horizontal="left" vertical="center" indent="3"/>
    </xf>
    <xf numFmtId="171" fontId="2" fillId="0" borderId="0" xfId="1930" applyNumberFormat="1" applyFont="1" applyFill="1" applyAlignment="1">
      <alignment horizontal="left" vertical="center"/>
    </xf>
    <xf numFmtId="171" fontId="12" fillId="0" borderId="0" xfId="193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indent="1"/>
    </xf>
    <xf numFmtId="171" fontId="15" fillId="0" borderId="0" xfId="1930" applyNumberFormat="1" applyFont="1" applyFill="1" applyAlignment="1">
      <alignment horizontal="left" vertical="center"/>
    </xf>
    <xf numFmtId="41" fontId="15" fillId="0" borderId="0" xfId="1930" applyNumberFormat="1" applyFont="1" applyFill="1" applyAlignment="1">
      <alignment vertical="center"/>
    </xf>
    <xf numFmtId="172" fontId="2" fillId="0" borderId="42" xfId="1081" applyNumberFormat="1" applyFont="1" applyFill="1" applyBorder="1" applyAlignment="1">
      <alignment horizontal="center" vertical="center"/>
    </xf>
    <xf numFmtId="0" fontId="4" fillId="0" borderId="0" xfId="2654" applyFont="1" applyFill="1" applyAlignment="1">
      <alignment vertical="center"/>
    </xf>
    <xf numFmtId="0" fontId="5" fillId="0" borderId="0" xfId="2654" applyFont="1" applyFill="1" applyAlignment="1">
      <alignment vertical="center"/>
    </xf>
    <xf numFmtId="0" fontId="5" fillId="0" borderId="0" xfId="2654" applyFont="1" applyFill="1" applyAlignment="1">
      <alignment vertical="top"/>
    </xf>
    <xf numFmtId="171" fontId="2" fillId="0" borderId="0" xfId="2653" applyNumberFormat="1" applyFont="1" applyFill="1" applyAlignment="1">
      <alignment vertical="center"/>
    </xf>
    <xf numFmtId="171" fontId="2" fillId="0" borderId="0" xfId="2653" applyNumberFormat="1" applyFont="1" applyFill="1" applyAlignment="1">
      <alignment horizontal="center" vertical="center"/>
    </xf>
    <xf numFmtId="41" fontId="12" fillId="0" borderId="0" xfId="2653" applyNumberFormat="1" applyFont="1" applyFill="1" applyAlignment="1">
      <alignment horizontal="center" vertical="center"/>
    </xf>
    <xf numFmtId="171" fontId="24" fillId="0" borderId="0" xfId="2653" applyNumberFormat="1" applyFont="1" applyFill="1" applyAlignment="1">
      <alignment vertical="center"/>
    </xf>
    <xf numFmtId="171" fontId="24" fillId="0" borderId="0" xfId="2653" applyNumberFormat="1" applyFont="1" applyFill="1" applyAlignment="1">
      <alignment horizontal="center" vertical="center"/>
    </xf>
    <xf numFmtId="41" fontId="268" fillId="0" borderId="0" xfId="2653" applyNumberFormat="1" applyFont="1" applyFill="1" applyAlignment="1">
      <alignment horizontal="centerContinuous" vertical="center"/>
    </xf>
    <xf numFmtId="41" fontId="268" fillId="0" borderId="0" xfId="2653" applyNumberFormat="1" applyFont="1" applyFill="1" applyAlignment="1">
      <alignment horizontal="center" vertical="center"/>
    </xf>
    <xf numFmtId="41" fontId="268" fillId="0" borderId="42" xfId="2653" applyNumberFormat="1" applyFont="1" applyFill="1" applyBorder="1" applyAlignment="1">
      <alignment horizontal="center" vertical="center"/>
    </xf>
    <xf numFmtId="41" fontId="268" fillId="0" borderId="0" xfId="2653" applyNumberFormat="1" applyFont="1" applyFill="1" applyAlignment="1">
      <alignment vertical="center"/>
    </xf>
    <xf numFmtId="41" fontId="268" fillId="0" borderId="6" xfId="2653" applyNumberFormat="1" applyFont="1" applyFill="1" applyBorder="1" applyAlignment="1">
      <alignment vertical="center" wrapText="1"/>
    </xf>
    <xf numFmtId="41" fontId="268" fillId="0" borderId="0" xfId="2653" applyNumberFormat="1" applyFont="1" applyFill="1" applyAlignment="1">
      <alignment horizontal="center" vertical="center" wrapText="1"/>
    </xf>
    <xf numFmtId="41" fontId="268" fillId="0" borderId="0" xfId="2653" applyNumberFormat="1" applyFont="1" applyFill="1" applyAlignment="1">
      <alignment horizontal="center" vertical="top" wrapText="1"/>
    </xf>
    <xf numFmtId="171" fontId="268" fillId="0" borderId="0" xfId="2653" applyNumberFormat="1" applyFont="1" applyFill="1" applyAlignment="1">
      <alignment horizontal="center" vertical="center"/>
    </xf>
    <xf numFmtId="41" fontId="268" fillId="0" borderId="0" xfId="0" applyNumberFormat="1" applyFont="1" applyFill="1" applyAlignment="1">
      <alignment horizontal="center" vertical="center"/>
    </xf>
    <xf numFmtId="0" fontId="268" fillId="0" borderId="0" xfId="0" applyFont="1" applyFill="1" applyAlignment="1">
      <alignment horizontal="center" vertical="center"/>
    </xf>
    <xf numFmtId="41" fontId="268" fillId="0" borderId="42" xfId="0" applyNumberFormat="1" applyFont="1" applyFill="1" applyBorder="1" applyAlignment="1">
      <alignment horizontal="center" vertical="center"/>
    </xf>
    <xf numFmtId="171" fontId="268" fillId="0" borderId="0" xfId="2653" applyNumberFormat="1" applyFont="1" applyFill="1" applyAlignment="1">
      <alignment vertical="center"/>
    </xf>
    <xf numFmtId="41" fontId="24" fillId="0" borderId="0" xfId="2653" applyNumberFormat="1" applyFont="1" applyFill="1" applyAlignment="1">
      <alignment horizontal="center" vertical="center"/>
    </xf>
    <xf numFmtId="41" fontId="24" fillId="0" borderId="6" xfId="2653" applyNumberFormat="1" applyFont="1" applyFill="1" applyBorder="1" applyAlignment="1">
      <alignment horizontal="center" vertical="center"/>
    </xf>
    <xf numFmtId="171" fontId="268" fillId="0" borderId="0" xfId="2653" applyNumberFormat="1" applyFont="1" applyFill="1" applyAlignment="1">
      <alignment horizontal="left" vertical="center"/>
    </xf>
    <xf numFmtId="0" fontId="24" fillId="0" borderId="0" xfId="0" applyFont="1" applyFill="1"/>
    <xf numFmtId="171" fontId="24" fillId="0" borderId="0" xfId="2653" applyNumberFormat="1" applyFont="1" applyFill="1" applyAlignment="1">
      <alignment horizontal="left" vertical="center"/>
    </xf>
    <xf numFmtId="177" fontId="268" fillId="0" borderId="0" xfId="2653" applyNumberFormat="1" applyFont="1" applyFill="1" applyAlignment="1">
      <alignment vertical="center"/>
    </xf>
    <xf numFmtId="177" fontId="268" fillId="0" borderId="0" xfId="2653" applyNumberFormat="1" applyFont="1" applyFill="1" applyAlignment="1">
      <alignment horizontal="center" vertical="center"/>
    </xf>
    <xf numFmtId="177" fontId="24" fillId="0" borderId="0" xfId="2653" applyNumberFormat="1" applyFont="1" applyFill="1" applyAlignment="1">
      <alignment vertical="center"/>
    </xf>
    <xf numFmtId="0" fontId="268" fillId="0" borderId="0" xfId="0" applyFont="1" applyFill="1"/>
    <xf numFmtId="43" fontId="273" fillId="0" borderId="0" xfId="1081" applyFont="1" applyFill="1" applyAlignment="1">
      <alignment horizontal="center" vertical="center"/>
    </xf>
    <xf numFmtId="43" fontId="274" fillId="0" borderId="0" xfId="1081" applyFont="1" applyFill="1" applyAlignment="1">
      <alignment vertical="center"/>
    </xf>
    <xf numFmtId="172" fontId="24" fillId="0" borderId="0" xfId="2653" applyNumberFormat="1" applyFont="1" applyFill="1" applyAlignment="1">
      <alignment vertical="center"/>
    </xf>
    <xf numFmtId="172" fontId="273" fillId="0" borderId="0" xfId="1081" applyNumberFormat="1" applyFont="1" applyFill="1" applyAlignment="1">
      <alignment horizontal="center" vertical="center"/>
    </xf>
    <xf numFmtId="172" fontId="274" fillId="0" borderId="0" xfId="1081" applyNumberFormat="1" applyFont="1" applyFill="1" applyAlignment="1">
      <alignment vertical="center"/>
    </xf>
    <xf numFmtId="172" fontId="273" fillId="0" borderId="42" xfId="1081" applyNumberFormat="1" applyFont="1" applyFill="1" applyBorder="1" applyAlignment="1">
      <alignment horizontal="right" vertical="center"/>
    </xf>
    <xf numFmtId="171" fontId="23" fillId="0" borderId="0" xfId="2653" applyNumberFormat="1" applyFont="1" applyFill="1" applyAlignment="1">
      <alignment vertical="center"/>
    </xf>
    <xf numFmtId="171" fontId="23" fillId="0" borderId="0" xfId="2653" applyNumberFormat="1" applyFont="1" applyFill="1" applyAlignment="1">
      <alignment horizontal="center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41" fontId="22" fillId="0" borderId="0" xfId="2653" applyNumberFormat="1" applyFont="1" applyFill="1" applyAlignment="1">
      <alignment horizontal="right" vertical="center"/>
    </xf>
    <xf numFmtId="41" fontId="22" fillId="0" borderId="0" xfId="2653" applyNumberFormat="1" applyFont="1" applyFill="1" applyAlignment="1">
      <alignment vertical="center"/>
    </xf>
    <xf numFmtId="41" fontId="2" fillId="0" borderId="0" xfId="2653" applyNumberFormat="1" applyFont="1" applyFill="1" applyAlignment="1">
      <alignment vertical="center"/>
    </xf>
    <xf numFmtId="41" fontId="22" fillId="0" borderId="0" xfId="2653" applyNumberFormat="1" applyFont="1" applyFill="1" applyAlignment="1">
      <alignment vertical="center" wrapText="1"/>
    </xf>
    <xf numFmtId="41" fontId="2" fillId="0" borderId="0" xfId="2653" applyNumberFormat="1" applyFont="1" applyFill="1" applyAlignment="1">
      <alignment horizontal="right" vertical="center"/>
    </xf>
    <xf numFmtId="41" fontId="2" fillId="0" borderId="0" xfId="2653" applyNumberFormat="1" applyFont="1" applyFill="1" applyAlignment="1">
      <alignment horizontal="center" vertical="center"/>
    </xf>
    <xf numFmtId="171" fontId="271" fillId="0" borderId="0" xfId="0" applyNumberFormat="1" applyFont="1" applyFill="1" applyAlignment="1">
      <alignment vertical="center"/>
    </xf>
    <xf numFmtId="171" fontId="271" fillId="0" borderId="0" xfId="0" applyNumberFormat="1" applyFont="1" applyFill="1" applyAlignment="1">
      <alignment horizontal="center" vertical="center"/>
    </xf>
    <xf numFmtId="0" fontId="26" fillId="0" borderId="0" xfId="0" applyFont="1" applyFill="1"/>
    <xf numFmtId="0" fontId="12" fillId="0" borderId="0" xfId="2654" applyFont="1" applyFill="1" applyAlignment="1">
      <alignment vertical="center"/>
    </xf>
    <xf numFmtId="0" fontId="2" fillId="0" borderId="0" xfId="2654" applyFont="1" applyFill="1" applyAlignment="1">
      <alignment vertical="center"/>
    </xf>
    <xf numFmtId="0" fontId="6" fillId="0" borderId="0" xfId="0" applyFont="1" applyFill="1"/>
    <xf numFmtId="0" fontId="2" fillId="0" borderId="0" xfId="2654" applyFont="1" applyFill="1" applyAlignment="1">
      <alignment vertical="top"/>
    </xf>
    <xf numFmtId="171" fontId="20" fillId="0" borderId="0" xfId="2653" applyNumberFormat="1" applyFont="1" applyFill="1" applyAlignment="1">
      <alignment vertical="center"/>
    </xf>
    <xf numFmtId="171" fontId="20" fillId="0" borderId="0" xfId="2653" applyNumberFormat="1" applyFont="1" applyFill="1" applyAlignment="1">
      <alignment horizontal="center" vertical="center"/>
    </xf>
    <xf numFmtId="41" fontId="17" fillId="0" borderId="0" xfId="2653" applyNumberFormat="1" applyFont="1" applyFill="1" applyAlignment="1">
      <alignment horizontal="center" vertical="center"/>
    </xf>
    <xf numFmtId="41" fontId="20" fillId="0" borderId="0" xfId="2653" applyNumberFormat="1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41" fontId="17" fillId="0" borderId="42" xfId="2653" applyNumberFormat="1" applyFont="1" applyFill="1" applyBorder="1" applyAlignment="1">
      <alignment horizontal="center" vertical="center"/>
    </xf>
    <xf numFmtId="171" fontId="17" fillId="0" borderId="0" xfId="2653" applyNumberFormat="1" applyFont="1" applyFill="1" applyAlignment="1">
      <alignment vertical="center"/>
    </xf>
    <xf numFmtId="171" fontId="17" fillId="0" borderId="0" xfId="2653" applyNumberFormat="1" applyFont="1" applyFill="1" applyAlignment="1">
      <alignment horizontal="center" vertical="center"/>
    </xf>
    <xf numFmtId="171" fontId="18" fillId="0" borderId="0" xfId="0" applyNumberFormat="1" applyFont="1" applyFill="1" applyAlignment="1">
      <alignment vertical="center"/>
    </xf>
    <xf numFmtId="171" fontId="18" fillId="0" borderId="0" xfId="0" applyNumberFormat="1" applyFont="1" applyFill="1" applyAlignment="1">
      <alignment horizontal="center" vertical="center"/>
    </xf>
    <xf numFmtId="0" fontId="19" fillId="0" borderId="0" xfId="0" applyFont="1" applyFill="1"/>
    <xf numFmtId="171" fontId="2" fillId="0" borderId="0" xfId="2653" quotePrefix="1" applyNumberFormat="1" applyFont="1" applyFill="1" applyAlignment="1">
      <alignment horizontal="center" vertical="center"/>
    </xf>
    <xf numFmtId="171" fontId="5" fillId="0" borderId="0" xfId="2653" quotePrefix="1" applyNumberFormat="1" applyFont="1" applyFill="1" applyAlignment="1">
      <alignment horizontal="center" vertical="center"/>
    </xf>
    <xf numFmtId="41" fontId="275" fillId="0" borderId="0" xfId="2653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172" fontId="20" fillId="0" borderId="42" xfId="1117" applyNumberFormat="1" applyFont="1" applyFill="1" applyBorder="1" applyAlignment="1">
      <alignment horizontal="right" vertical="center"/>
    </xf>
    <xf numFmtId="0" fontId="2" fillId="0" borderId="0" xfId="2194" applyFont="1" applyFill="1" applyAlignment="1">
      <alignment vertical="center"/>
    </xf>
    <xf numFmtId="0" fontId="2" fillId="0" borderId="0" xfId="2194" applyFont="1" applyFill="1" applyAlignment="1">
      <alignment vertical="top"/>
    </xf>
    <xf numFmtId="37" fontId="2" fillId="0" borderId="0" xfId="2194" applyNumberFormat="1" applyFont="1" applyFill="1" applyAlignment="1">
      <alignment vertical="center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center" wrapText="1"/>
    </xf>
    <xf numFmtId="0" fontId="2" fillId="0" borderId="0" xfId="2194" applyFont="1" applyFill="1" applyAlignment="1">
      <alignment horizontal="center" vertical="center"/>
    </xf>
    <xf numFmtId="0" fontId="270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12" fillId="0" borderId="0" xfId="2194" applyFont="1" applyFill="1" applyAlignment="1">
      <alignment horizontal="center" vertical="center"/>
    </xf>
    <xf numFmtId="0" fontId="2" fillId="0" borderId="0" xfId="0" applyFont="1" applyFill="1"/>
    <xf numFmtId="0" fontId="5" fillId="0" borderId="0" xfId="0" quotePrefix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/>
    </xf>
    <xf numFmtId="171" fontId="4" fillId="0" borderId="0" xfId="0" applyNumberFormat="1" applyFont="1" applyFill="1" applyAlignment="1">
      <alignment horizontal="center" vertical="center"/>
    </xf>
    <xf numFmtId="0" fontId="12" fillId="0" borderId="42" xfId="0" applyFont="1" applyFill="1" applyBorder="1" applyAlignment="1">
      <alignment horizontal="right" vertical="center"/>
    </xf>
    <xf numFmtId="41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2654" applyFont="1" applyFill="1" applyAlignment="1">
      <alignment horizontal="center" vertical="center"/>
    </xf>
    <xf numFmtId="0" fontId="12" fillId="0" borderId="42" xfId="2654" applyFont="1" applyFill="1" applyBorder="1" applyAlignment="1">
      <alignment horizontal="right" vertical="center"/>
    </xf>
    <xf numFmtId="41" fontId="268" fillId="0" borderId="42" xfId="2653" applyNumberFormat="1" applyFont="1" applyFill="1" applyBorder="1" applyAlignment="1">
      <alignment horizontal="center" vertical="center"/>
    </xf>
    <xf numFmtId="0" fontId="268" fillId="0" borderId="42" xfId="2654" applyFont="1" applyFill="1" applyBorder="1" applyAlignment="1">
      <alignment horizontal="right" vertical="center"/>
    </xf>
    <xf numFmtId="41" fontId="12" fillId="0" borderId="0" xfId="2653" applyNumberFormat="1" applyFont="1" applyFill="1" applyAlignment="1">
      <alignment horizontal="center" vertical="center"/>
    </xf>
    <xf numFmtId="41" fontId="17" fillId="0" borderId="42" xfId="2653" applyNumberFormat="1" applyFont="1" applyFill="1" applyBorder="1" applyAlignment="1">
      <alignment horizontal="center" vertical="center"/>
    </xf>
    <xf numFmtId="0" fontId="5" fillId="0" borderId="0" xfId="2654" applyFont="1" applyFill="1" applyAlignment="1">
      <alignment horizontal="center" vertical="center"/>
    </xf>
    <xf numFmtId="41" fontId="12" fillId="0" borderId="0" xfId="1081" applyNumberFormat="1" applyFont="1" applyFill="1" applyBorder="1" applyAlignment="1">
      <alignment horizontal="center" vertical="center"/>
    </xf>
    <xf numFmtId="0" fontId="4" fillId="0" borderId="0" xfId="2194" applyFont="1" applyFill="1" applyAlignment="1">
      <alignment horizontal="center" vertical="center"/>
    </xf>
    <xf numFmtId="0" fontId="4" fillId="0" borderId="0" xfId="2194" applyFont="1" applyFill="1" applyAlignment="1">
      <alignment horizontal="center" vertical="top"/>
    </xf>
    <xf numFmtId="0" fontId="12" fillId="0" borderId="42" xfId="2194" applyFont="1" applyFill="1" applyBorder="1" applyAlignment="1">
      <alignment horizontal="right" vertical="center"/>
    </xf>
  </cellXfs>
  <cellStyles count="3490">
    <cellStyle name="_x000a_386grabber=M" xfId="1" xr:uid="{00000000-0005-0000-0000-000000000000}"/>
    <cellStyle name="_x000a_386grabber=M 2" xfId="2" xr:uid="{00000000-0005-0000-0000-000001000000}"/>
    <cellStyle name="_x000a_386grabber=M 2 2" xfId="3" xr:uid="{00000000-0005-0000-0000-000002000000}"/>
    <cellStyle name="_x000a_386grabber=M 2 3" xfId="4" xr:uid="{00000000-0005-0000-0000-000003000000}"/>
    <cellStyle name="_x000a_386grabber=M 2 4" xfId="5" xr:uid="{00000000-0005-0000-0000-000004000000}"/>
    <cellStyle name="_x000a_386grabber=M 3" xfId="6" xr:uid="{00000000-0005-0000-0000-000005000000}"/>
    <cellStyle name="_x000a_386grabber=M 3 2" xfId="7" xr:uid="{00000000-0005-0000-0000-000006000000}"/>
    <cellStyle name="_x000a_386grabber=M 3 3" xfId="8" xr:uid="{00000000-0005-0000-0000-000007000000}"/>
    <cellStyle name="_x000a_386grabber=M 3 4" xfId="9" xr:uid="{00000000-0005-0000-0000-000008000000}"/>
    <cellStyle name="_x000a_386grabber=M 3 5" xfId="10" xr:uid="{00000000-0005-0000-0000-000009000000}"/>
    <cellStyle name="_x000a_386grabber=M 4" xfId="11" xr:uid="{00000000-0005-0000-0000-00000A000000}"/>
    <cellStyle name="_x000a_386grabber=M 4 2" xfId="12" xr:uid="{00000000-0005-0000-0000-00000B000000}"/>
    <cellStyle name="_x000a_386grabber=M 5" xfId="13" xr:uid="{00000000-0005-0000-0000-00000C000000}"/>
    <cellStyle name="_x000a_386grabber=M 6" xfId="14" xr:uid="{00000000-0005-0000-0000-00000D000000}"/>
    <cellStyle name="_x000a_386grabber=M 7" xfId="15" xr:uid="{00000000-0005-0000-0000-00000E000000}"/>
    <cellStyle name="_x000a_386grabber=M 8" xfId="16" xr:uid="{00000000-0005-0000-0000-00000F000000}"/>
    <cellStyle name="_x000a_386grabber=M_++adv011a131a-13t-1 Rev 1 2003" xfId="17" xr:uid="{00000000-0005-0000-0000-000010000000}"/>
    <cellStyle name="_x000d__x000a_JournalTemplate=C:\COMFO\CTALK\JOURSTD.TPL_x000d__x000a_LbStateAddress=3 3 0 251 1 89 2 311_x000d__x000a_LbStateJou" xfId="18" xr:uid="{00000000-0005-0000-0000-000011000000}"/>
    <cellStyle name="%" xfId="19" xr:uid="{00000000-0005-0000-0000-000012000000}"/>
    <cellStyle name="% 2" xfId="20" xr:uid="{00000000-0005-0000-0000-000013000000}"/>
    <cellStyle name="% 2 2" xfId="21" xr:uid="{00000000-0005-0000-0000-000014000000}"/>
    <cellStyle name="% 2 3" xfId="22" xr:uid="{00000000-0005-0000-0000-000015000000}"/>
    <cellStyle name="% 3" xfId="23" xr:uid="{00000000-0005-0000-0000-000016000000}"/>
    <cellStyle name="% 3 2" xfId="24" xr:uid="{00000000-0005-0000-0000-000017000000}"/>
    <cellStyle name="% 4" xfId="25" xr:uid="{00000000-0005-0000-0000-000018000000}"/>
    <cellStyle name="% 4 2" xfId="26" xr:uid="{00000000-0005-0000-0000-000019000000}"/>
    <cellStyle name="% 5" xfId="27" xr:uid="{00000000-0005-0000-0000-00001A000000}"/>
    <cellStyle name="% 6" xfId="28" xr:uid="{00000000-0005-0000-0000-00001B000000}"/>
    <cellStyle name="%??O%??P%??Q%??R%??S%??T%??U%??V%??W%??X%??Y%??Z%??[%??\%??]%??^%??_%??`%??a%?_AIN Budget 2008 11-13" xfId="29" xr:uid="{00000000-0005-0000-0000-00001C000000}"/>
    <cellStyle name="%_++adv011a131a-13t-1 Rev 1 2003" xfId="30" xr:uid="{00000000-0005-0000-0000-00001D000000}"/>
    <cellStyle name="%_2011 ADC STATEMENT" xfId="31" xr:uid="{00000000-0005-0000-0000-00001E000000}"/>
    <cellStyle name="%_2011 ADC STATEMENT_ADC_LEAD-Q4 '11" xfId="32" xr:uid="{00000000-0005-0000-0000-00001F000000}"/>
    <cellStyle name="%_Actual_SBN_2009_08_Version 3(100909)-EIM Slide update" xfId="33" xr:uid="{00000000-0005-0000-0000-000020000000}"/>
    <cellStyle name="%_Actual_SBN_2009_08_Version 3(100909)-EIM Slide update 2" xfId="34" xr:uid="{00000000-0005-0000-0000-000021000000}"/>
    <cellStyle name="%_Actual_SBN_2009_09_Version II (121009)" xfId="35" xr:uid="{00000000-0005-0000-0000-000022000000}"/>
    <cellStyle name="%_Actual_SBN_2009_09_Version II (121009) 2" xfId="36" xr:uid="{00000000-0005-0000-0000-000023000000}"/>
    <cellStyle name="%_ADC_Detail_BS_Q1'14" xfId="37" xr:uid="{00000000-0005-0000-0000-000024000000}"/>
    <cellStyle name="%_ADC_Detail_BS_Q1'14 2" xfId="38" xr:uid="{00000000-0005-0000-0000-000025000000}"/>
    <cellStyle name="%_ADC_LEAD-Q4 '11" xfId="39" xr:uid="{00000000-0005-0000-0000-000026000000}"/>
    <cellStyle name="%_AIN OPEX 2011" xfId="40" xr:uid="{00000000-0005-0000-0000-000027000000}"/>
    <cellStyle name="%_AIN OPEX 2011 2" xfId="41" xr:uid="{00000000-0005-0000-0000-000028000000}"/>
    <cellStyle name="%_ain sga 2011 rev03" xfId="42" xr:uid="{00000000-0005-0000-0000-000029000000}"/>
    <cellStyle name="%_AIR BG2012-Draft-revised 3" xfId="43" xr:uid="{00000000-0005-0000-0000-00002A000000}"/>
    <cellStyle name="%_AIS CF_Q1'10" xfId="44" xr:uid="{00000000-0005-0000-0000-00002B000000}"/>
    <cellStyle name="%_AIS CF_Q2'10" xfId="45" xr:uid="{00000000-0005-0000-0000-00002C000000}"/>
    <cellStyle name="%_AIS CF_Q3'10" xfId="46" xr:uid="{00000000-0005-0000-0000-00002D000000}"/>
    <cellStyle name="%_AIS CF_Q4'09-Final" xfId="47" xr:uid="{00000000-0005-0000-0000-00002E000000}"/>
    <cellStyle name="%_AMC-Lead-Q410 ปรับ IFRS" xfId="48" xr:uid="{00000000-0005-0000-0000-00002F000000}"/>
    <cellStyle name="%_Changed CAPEX" xfId="49" xr:uid="{00000000-0005-0000-0000-000030000000}"/>
    <cellStyle name="%_Changed CAPEX 2" xfId="50" xr:uid="{00000000-0005-0000-0000-000031000000}"/>
    <cellStyle name="%_Collection Expense_CLMD 2011 (SBN) 21 10 10_ปรับค่าคอมมิสชั่น" xfId="51" xr:uid="{00000000-0005-0000-0000-000032000000}"/>
    <cellStyle name="%_EIM_SBN_Lead Q3_2009" xfId="52" xr:uid="{00000000-0005-0000-0000-000033000000}"/>
    <cellStyle name="%_EIM_SBN_Lead Q3_2009 2" xfId="53" xr:uid="{00000000-0005-0000-0000-000034000000}"/>
    <cellStyle name="%_ITO for FN - 28 Oct" xfId="54" xr:uid="{00000000-0005-0000-0000-000035000000}"/>
    <cellStyle name="%_ITO for FN - 28 Oct 2" xfId="55" xr:uid="{00000000-0005-0000-0000-000036000000}"/>
    <cellStyle name="%_PL _Ex com" xfId="56" xr:uid="{00000000-0005-0000-0000-000037000000}"/>
    <cellStyle name="%_PL _Ex com 2" xfId="57" xr:uid="{00000000-0005-0000-0000-000038000000}"/>
    <cellStyle name="%_SBN Financial Model_2009_5+7_rev" xfId="58" xr:uid="{00000000-0005-0000-0000-000039000000}"/>
    <cellStyle name="%_SBN Financial Model_2009_5+7_rev 2" xfId="59" xr:uid="{00000000-0005-0000-0000-00003A000000}"/>
    <cellStyle name="%_SBN_2009_05" xfId="60" xr:uid="{00000000-0005-0000-0000-00003B000000}"/>
    <cellStyle name="%_SBN_2009_05 2" xfId="61" xr:uid="{00000000-0005-0000-0000-00003C000000}"/>
    <cellStyle name="%_SBN_2009_06" xfId="62" xr:uid="{00000000-0005-0000-0000-00003D000000}"/>
    <cellStyle name="%_SBN_2009_06 2" xfId="63" xr:uid="{00000000-0005-0000-0000-00003E000000}"/>
    <cellStyle name="%_SBN_Lead Q1_2009" xfId="64" xr:uid="{00000000-0005-0000-0000-00003F000000}"/>
    <cellStyle name="%_SBN_Lead Q1_2009 2" xfId="65" xr:uid="{00000000-0005-0000-0000-000040000000}"/>
    <cellStyle name="%_SBN_Lead Q2_2009" xfId="66" xr:uid="{00000000-0005-0000-0000-000041000000}"/>
    <cellStyle name="%_SBN_Lead Q2_2009 2" xfId="67" xr:uid="{00000000-0005-0000-0000-000042000000}"/>
    <cellStyle name="%_SBN_Lead Q2_2009_rev2" xfId="68" xr:uid="{00000000-0005-0000-0000-000043000000}"/>
    <cellStyle name="%_SBN_Lead Q2_2009_rev2 2" xfId="69" xr:uid="{00000000-0005-0000-0000-000044000000}"/>
    <cellStyle name="%_SBN_Lead Q3_2009_Revised_II" xfId="70" xr:uid="{00000000-0005-0000-0000-000045000000}"/>
    <cellStyle name="%_SBN_Lead Q3_2009_Revised_II 2" xfId="71" xr:uid="{00000000-0005-0000-0000-000046000000}"/>
    <cellStyle name="%_SBN_Lead Q3_2010_1" xfId="72" xr:uid="{00000000-0005-0000-0000-000047000000}"/>
    <cellStyle name="%_SBN_Lead Q3_2010_1 2" xfId="73" xr:uid="{00000000-0005-0000-0000-000048000000}"/>
    <cellStyle name="%_SBN_Lead Q4_2009_update (version 2)" xfId="74" xr:uid="{00000000-0005-0000-0000-000049000000}"/>
    <cellStyle name="%_SBN_Lead Q4_2009_update (version 2) 2" xfId="75" xr:uid="{00000000-0005-0000-0000-00004A000000}"/>
    <cellStyle name="%_Support_Collection Expense_CLMD 2011" xfId="76" xr:uid="{00000000-0005-0000-0000-00004B000000}"/>
    <cellStyle name="??" xfId="77" xr:uid="{00000000-0005-0000-0000-00004C000000}"/>
    <cellStyle name="?? [0.00]_ADMAG" xfId="78" xr:uid="{00000000-0005-0000-0000-00004D000000}"/>
    <cellStyle name="?? [0]_PERSONAL" xfId="79" xr:uid="{00000000-0005-0000-0000-00004E000000}"/>
    <cellStyle name="???" xfId="80" xr:uid="{00000000-0005-0000-0000-00004F000000}"/>
    <cellStyle name="???? [0.00]_ADMAG" xfId="81" xr:uid="{00000000-0005-0000-0000-000050000000}"/>
    <cellStyle name="?????????????????" xfId="82" xr:uid="{00000000-0005-0000-0000-000051000000}"/>
    <cellStyle name="????????????????? [0]_MOGAS97" xfId="83" xr:uid="{00000000-0005-0000-0000-000052000000}"/>
    <cellStyle name="??????????????????? [0]_MOGAS97" xfId="84" xr:uid="{00000000-0005-0000-0000-000053000000}"/>
    <cellStyle name="???????????????????????" xfId="85" xr:uid="{00000000-0005-0000-0000-000054000000}"/>
    <cellStyle name="???????????????????_MOGAS97" xfId="86" xr:uid="{00000000-0005-0000-0000-000055000000}"/>
    <cellStyle name="?????????????????_Kluber interim by Nat" xfId="87" xr:uid="{00000000-0005-0000-0000-000056000000}"/>
    <cellStyle name="????_ADMAG" xfId="88" xr:uid="{00000000-0005-0000-0000-000057000000}"/>
    <cellStyle name="???[0]_liz-ss" xfId="89" xr:uid="{00000000-0005-0000-0000-000058000000}"/>
    <cellStyle name="???_'01.11" xfId="90" xr:uid="{00000000-0005-0000-0000-000059000000}"/>
    <cellStyle name="??_ADMAG" xfId="91" xr:uid="{00000000-0005-0000-0000-00005A000000}"/>
    <cellStyle name="^rmal - Style1" xfId="92" xr:uid="{00000000-0005-0000-0000-00005B000000}"/>
    <cellStyle name="^rmal_base1_1" xfId="93" xr:uid="{00000000-0005-0000-0000-00005C000000}"/>
    <cellStyle name="_$Revenue Buddy forecast yr 2011_Oct-29-10 V 9-Step C (Revised3)" xfId="94" xr:uid="{00000000-0005-0000-0000-00005D000000}"/>
    <cellStyle name="_$Revenue Buddy forecast yr 2011_Oct-29-10 V 9-Step C (Revised3) 2" xfId="95" xr:uid="{00000000-0005-0000-0000-00005E000000}"/>
    <cellStyle name="_$Revenue Buddy forecast yr 2011_Oct-29-10 V 9-Step C (Revised3)_2011 ADC STATEMENT" xfId="96" xr:uid="{00000000-0005-0000-0000-00005F000000}"/>
    <cellStyle name="_2009 ADC STATEMENT" xfId="97" xr:uid="{00000000-0005-0000-0000-000060000000}"/>
    <cellStyle name="_2009 ADC STATEMENT_$Template budget (Buddy) 2011" xfId="98" xr:uid="{00000000-0005-0000-0000-000061000000}"/>
    <cellStyle name="_2009 ADC STATEMENT_$Template budget 2011_Revise" xfId="99" xr:uid="{00000000-0005-0000-0000-000062000000}"/>
    <cellStyle name="_2009 ADC STATEMENT_$Template budget 2011_Revise 2" xfId="100" xr:uid="{00000000-0005-0000-0000-000063000000}"/>
    <cellStyle name="_2009 ADC STATEMENT_$Template budget 2011_Revise_2011 ADC STATEMENT" xfId="101" xr:uid="{00000000-0005-0000-0000-000064000000}"/>
    <cellStyle name="_2009 ADC STATEMENT_2010 ADC Rolling forecast 6+6 (10-7-10).1" xfId="102" xr:uid="{00000000-0005-0000-0000-000065000000}"/>
    <cellStyle name="_2009 ADC STATEMENT_2010 ADC Rolling forecast 6+6 (10-7-10).1 2" xfId="103" xr:uid="{00000000-0005-0000-0000-000066000000}"/>
    <cellStyle name="_2009 ADC STATEMENT_2010 ADC Rolling forecast 6+6 (10-7-10).1_2011 ADC STATEMENT" xfId="104" xr:uid="{00000000-0005-0000-0000-000067000000}"/>
    <cellStyle name="_2009 ADC STATEMENT_2010-Cash Flow09" xfId="105" xr:uid="{00000000-0005-0000-0000-000068000000}"/>
    <cellStyle name="_2009 ADC STATEMENT_2010-Cash Flow09 2" xfId="106" xr:uid="{00000000-0005-0000-0000-000069000000}"/>
    <cellStyle name="_2009 ADC STATEMENT_2010-Cash Flow09_2011 ADC STATEMENT" xfId="107" xr:uid="{00000000-0005-0000-0000-00006A000000}"/>
    <cellStyle name="_2009 ADC STATEMENT_Inventory" xfId="108" xr:uid="{00000000-0005-0000-0000-00006B000000}"/>
    <cellStyle name="_2009 ADC STATEMENT_Inventory 2" xfId="109" xr:uid="{00000000-0005-0000-0000-00006C000000}"/>
    <cellStyle name="_2009 ADC STATEMENT_Inventory_2011 ADC STATEMENT" xfId="110" xr:uid="{00000000-0005-0000-0000-00006D000000}"/>
    <cellStyle name="_2009 ADC STATEMENT_Template budget 2011_12100" xfId="111" xr:uid="{00000000-0005-0000-0000-00006E000000}"/>
    <cellStyle name="_2009 ADC STATEMENT_Template budget 2011_12100 2" xfId="112" xr:uid="{00000000-0005-0000-0000-00006F000000}"/>
    <cellStyle name="_2009 ADC STATEMENT_Template budget 2011_12100_2011 ADC STATEMENT" xfId="113" xr:uid="{00000000-0005-0000-0000-000070000000}"/>
    <cellStyle name="_20-30" xfId="114" xr:uid="{00000000-0005-0000-0000-000071000000}"/>
    <cellStyle name="_20-TEST'04-yim" xfId="115" xr:uid="{00000000-0005-0000-0000-000072000000}"/>
    <cellStyle name="_30 11" xfId="116" xr:uid="{00000000-0005-0000-0000-000073000000}"/>
    <cellStyle name="_ADC Budget 2009 (12-12-08)" xfId="117" xr:uid="{00000000-0005-0000-0000-000074000000}"/>
    <cellStyle name="_ADC Budget 2009 (12-12-08) 2" xfId="118" xr:uid="{00000000-0005-0000-0000-000075000000}"/>
    <cellStyle name="_ADC Budget 2009 (12-12-08)_$Template budget (Buddy) 2011" xfId="119" xr:uid="{00000000-0005-0000-0000-000076000000}"/>
    <cellStyle name="_ADC Budget 2009 (12-12-08)_$Template budget (Buddy) 2011 2" xfId="120" xr:uid="{00000000-0005-0000-0000-000077000000}"/>
    <cellStyle name="_ADC Budget 2009 (12-12-08)_$Template budget (Buddy) 2011_2011 ADC STATEMENT" xfId="121" xr:uid="{00000000-0005-0000-0000-000078000000}"/>
    <cellStyle name="_ADC Budget 2009 (12-12-08)_$Template budget (Buddy) 2011_2011 ADC STATEMENT_ADC_LEAD-Q4 '11" xfId="122" xr:uid="{00000000-0005-0000-0000-000079000000}"/>
    <cellStyle name="_ADC Budget 2009 (12-12-08)_$Template budget (Buddy) 2011_ADC_LEAD-Q4 '11" xfId="123" xr:uid="{00000000-0005-0000-0000-00007A000000}"/>
    <cellStyle name="_ADC Budget 2009 (12-12-08)_$Template budget 2011_Revise" xfId="124" xr:uid="{00000000-0005-0000-0000-00007B000000}"/>
    <cellStyle name="_ADC Budget 2009 (12-12-08)_$Template budget 2011_Revise 2" xfId="125" xr:uid="{00000000-0005-0000-0000-00007C000000}"/>
    <cellStyle name="_ADC Budget 2009 (12-12-08)_$Template budget 2011_Revise_2011 ADC STATEMENT" xfId="126" xr:uid="{00000000-0005-0000-0000-00007D000000}"/>
    <cellStyle name="_ADC Budget 2009 (12-12-08)_$Template budget 2011_Revise_2011 ADC STATEMENT_ADC_LEAD-Q4 '11" xfId="127" xr:uid="{00000000-0005-0000-0000-00007E000000}"/>
    <cellStyle name="_ADC Budget 2009 (12-12-08)_$Template budget 2011_Revise_ADC_LEAD-Q4 '11" xfId="128" xr:uid="{00000000-0005-0000-0000-00007F000000}"/>
    <cellStyle name="_ADC Budget 2009 (12-12-08)_2010 ADC Rolling forecast 6+6 (10-7-10).1" xfId="129" xr:uid="{00000000-0005-0000-0000-000080000000}"/>
    <cellStyle name="_ADC Budget 2009 (12-12-08)_2010 ADC Rolling forecast 6+6 (10-7-10).1 2" xfId="130" xr:uid="{00000000-0005-0000-0000-000081000000}"/>
    <cellStyle name="_ADC Budget 2009 (12-12-08)_2010 ADC Rolling forecast 6+6 (10-7-10).1_2011 ADC STATEMENT" xfId="131" xr:uid="{00000000-0005-0000-0000-000082000000}"/>
    <cellStyle name="_ADC Budget 2009 (12-12-08)_2010 ADC Rolling forecast 6+6 (10-7-10).1_2011 ADC STATEMENT_ADC_LEAD-Q4 '11" xfId="132" xr:uid="{00000000-0005-0000-0000-000083000000}"/>
    <cellStyle name="_ADC Budget 2009 (12-12-08)_2010 ADC Rolling forecast 6+6 (10-7-10).1_ADC_LEAD-Q4 '11" xfId="133" xr:uid="{00000000-0005-0000-0000-000084000000}"/>
    <cellStyle name="_ADC Budget 2009 (12-12-08)_2010-Cash Flow09" xfId="134" xr:uid="{00000000-0005-0000-0000-000085000000}"/>
    <cellStyle name="_ADC Budget 2009 (12-12-08)_2010-Cash Flow09 2" xfId="135" xr:uid="{00000000-0005-0000-0000-000086000000}"/>
    <cellStyle name="_ADC Budget 2009 (12-12-08)_2010-Cash Flow09_2011 ADC STATEMENT" xfId="136" xr:uid="{00000000-0005-0000-0000-000087000000}"/>
    <cellStyle name="_ADC Budget 2009 (12-12-08)_2010-Cash Flow09_2011 ADC STATEMENT_ADC_LEAD-Q4 '11" xfId="137" xr:uid="{00000000-0005-0000-0000-000088000000}"/>
    <cellStyle name="_ADC Budget 2009 (12-12-08)_2010-Cash Flow09_ADC_LEAD-Q4 '11" xfId="138" xr:uid="{00000000-0005-0000-0000-000089000000}"/>
    <cellStyle name="_ADC Budget 2009 (12-12-08)_2011 ADC STATEMENT" xfId="139" xr:uid="{00000000-0005-0000-0000-00008A000000}"/>
    <cellStyle name="_ADC Budget 2009 (12-12-08)_ADC_LEAD-Q4 '11" xfId="140" xr:uid="{00000000-0005-0000-0000-00008B000000}"/>
    <cellStyle name="_ADC Budget 2009 (12-12-08)_ADC-Details BS 4Q2011" xfId="141" xr:uid="{00000000-0005-0000-0000-00008C000000}"/>
    <cellStyle name="_ADC Budget 2009 (12-12-08)_Approce" xfId="142" xr:uid="{00000000-0005-0000-0000-00008D000000}"/>
    <cellStyle name="_ADC Budget 2009 (12-12-08)_Approce_$Template budget (Buddy) 2011" xfId="143" xr:uid="{00000000-0005-0000-0000-00008E000000}"/>
    <cellStyle name="_ADC Budget 2009 (12-12-08)_Approce_$Template budget (Buddy) 2011 2" xfId="144" xr:uid="{00000000-0005-0000-0000-00008F000000}"/>
    <cellStyle name="_ADC Budget 2009 (12-12-08)_Approce_$Template budget (Buddy) 2011_2011 ADC STATEMENT" xfId="145" xr:uid="{00000000-0005-0000-0000-000090000000}"/>
    <cellStyle name="_ADC Budget 2009 (12-12-08)_Approce_$Template budget (Buddy) 2011_2011 ADC STATEMENT_ADC_LEAD-Q4 '11" xfId="146" xr:uid="{00000000-0005-0000-0000-000091000000}"/>
    <cellStyle name="_ADC Budget 2009 (12-12-08)_Approce_$Template budget (Buddy) 2011_ADC_LEAD-Q4 '11" xfId="147" xr:uid="{00000000-0005-0000-0000-000092000000}"/>
    <cellStyle name="_ADC Budget 2009 (12-12-08)_Approce_$Template budget 2011_Revise" xfId="148" xr:uid="{00000000-0005-0000-0000-000093000000}"/>
    <cellStyle name="_ADC Budget 2009 (12-12-08)_Approce_$Template budget 2011_Revise 2" xfId="149" xr:uid="{00000000-0005-0000-0000-000094000000}"/>
    <cellStyle name="_ADC Budget 2009 (12-12-08)_Approce_$Template budget 2011_Revise_2011 ADC STATEMENT" xfId="150" xr:uid="{00000000-0005-0000-0000-000095000000}"/>
    <cellStyle name="_ADC Budget 2009 (12-12-08)_Approce_$Template budget 2011_Revise_2011 ADC STATEMENT_ADC_LEAD-Q4 '11" xfId="151" xr:uid="{00000000-0005-0000-0000-000096000000}"/>
    <cellStyle name="_ADC Budget 2009 (12-12-08)_Approce_$Template budget 2011_Revise_ADC_LEAD-Q4 '11" xfId="152" xr:uid="{00000000-0005-0000-0000-000097000000}"/>
    <cellStyle name="_ADC Budget 2009 (12-12-08)_Approce_2010 ADC Rolling forecast 6+6 (10-7-10).1" xfId="153" xr:uid="{00000000-0005-0000-0000-000098000000}"/>
    <cellStyle name="_ADC Budget 2009 (12-12-08)_Approce_2010 ADC Rolling forecast 6+6 (10-7-10).1 2" xfId="154" xr:uid="{00000000-0005-0000-0000-000099000000}"/>
    <cellStyle name="_ADC Budget 2009 (12-12-08)_Approce_2010 ADC Rolling forecast 6+6 (10-7-10).1_2011 ADC STATEMENT" xfId="155" xr:uid="{00000000-0005-0000-0000-00009A000000}"/>
    <cellStyle name="_ADC Budget 2009 (12-12-08)_Approce_2010 ADC Rolling forecast 6+6 (10-7-10).1_2011 ADC STATEMENT_ADC_LEAD-Q4 '11" xfId="156" xr:uid="{00000000-0005-0000-0000-00009B000000}"/>
    <cellStyle name="_ADC Budget 2009 (12-12-08)_Approce_2010 ADC Rolling forecast 6+6 (10-7-10).1_ADC_LEAD-Q4 '11" xfId="157" xr:uid="{00000000-0005-0000-0000-00009C000000}"/>
    <cellStyle name="_ADC Budget 2009 (12-12-08)_Approce_2010-Cash Flow09" xfId="158" xr:uid="{00000000-0005-0000-0000-00009D000000}"/>
    <cellStyle name="_ADC Budget 2009 (12-12-08)_Approce_2010-Cash Flow09 2" xfId="159" xr:uid="{00000000-0005-0000-0000-00009E000000}"/>
    <cellStyle name="_ADC Budget 2009 (12-12-08)_Approce_2010-Cash Flow09_2011 ADC STATEMENT" xfId="160" xr:uid="{00000000-0005-0000-0000-00009F000000}"/>
    <cellStyle name="_ADC Budget 2009 (12-12-08)_Approce_2010-Cash Flow09_2011 ADC STATEMENT_ADC_LEAD-Q4 '11" xfId="161" xr:uid="{00000000-0005-0000-0000-0000A0000000}"/>
    <cellStyle name="_ADC Budget 2009 (12-12-08)_Approce_2010-Cash Flow09_ADC_LEAD-Q4 '11" xfId="162" xr:uid="{00000000-0005-0000-0000-0000A1000000}"/>
    <cellStyle name="_ADC Budget 2009 (12-12-08)_Approce_ADC_LEAD-Q4 '11" xfId="163" xr:uid="{00000000-0005-0000-0000-0000A2000000}"/>
    <cellStyle name="_ADC Budget 2009 (12-12-08)_Approce_Template budget 2011_12100" xfId="164" xr:uid="{00000000-0005-0000-0000-0000A3000000}"/>
    <cellStyle name="_ADC Budget 2009 (12-12-08)_Approce_Template budget 2011_12100 2" xfId="165" xr:uid="{00000000-0005-0000-0000-0000A4000000}"/>
    <cellStyle name="_ADC Budget 2009 (12-12-08)_Approce_Template budget 2011_12100_2011 ADC STATEMENT" xfId="166" xr:uid="{00000000-0005-0000-0000-0000A5000000}"/>
    <cellStyle name="_ADC Budget 2009 (12-12-08)_Approce_Template budget 2011_12100_2011 ADC STATEMENT_ADC_LEAD-Q4 '11" xfId="167" xr:uid="{00000000-0005-0000-0000-0000A6000000}"/>
    <cellStyle name="_ADC Budget 2009 (12-12-08)_Approce_Template budget 2011_12100_ADC_LEAD-Q4 '11" xfId="168" xr:uid="{00000000-0005-0000-0000-0000A7000000}"/>
    <cellStyle name="_ADC Budget 2009 (12-12-08)_Eng-Corp_IDC_Budget-280909(14.30)" xfId="169" xr:uid="{00000000-0005-0000-0000-0000A8000000}"/>
    <cellStyle name="_ADC Budget 2009 (12-12-08)_Eng-Corp_IDC_Budget-280909(14.30)_ADC_LEAD-Q4 '11" xfId="170" xr:uid="{00000000-0005-0000-0000-0000A9000000}"/>
    <cellStyle name="_ADC Budget 2009 (12-12-08)_Eng-Corp_IDC_Budget-280909(14.30)_Inventory" xfId="171" xr:uid="{00000000-0005-0000-0000-0000AA000000}"/>
    <cellStyle name="_ADC Budget 2009 (12-12-08)_Eng-Corp_IDC_Budget-280909(14.30)_Inventory_ADC_LEAD-Q4 '11" xfId="172" xr:uid="{00000000-0005-0000-0000-0000AB000000}"/>
    <cellStyle name="_ADC Budget 2009 (12-12-08)_Eng-Corp_IDC_Budget-280909(14.30)_Template budget น้อง 2011" xfId="173" xr:uid="{00000000-0005-0000-0000-0000AC000000}"/>
    <cellStyle name="_ADC Budget 2009 (12-12-08)_Eng-Corp_IDC_Budget-280909(14.30)_Template budget น้อง 2011_ADC_LEAD-Q4 '11" xfId="174" xr:uid="{00000000-0005-0000-0000-0000AD000000}"/>
    <cellStyle name="_ADC Budget 2009 (12-12-08)_Template budget 2011_12100" xfId="175" xr:uid="{00000000-0005-0000-0000-0000AE000000}"/>
    <cellStyle name="_ADC Budget 2009 (12-12-08)_Template budget 2011_12100 2" xfId="176" xr:uid="{00000000-0005-0000-0000-0000AF000000}"/>
    <cellStyle name="_ADC Budget 2009 (12-12-08)_Template budget 2011_12100_2011 ADC STATEMENT" xfId="177" xr:uid="{00000000-0005-0000-0000-0000B0000000}"/>
    <cellStyle name="_ADC Budget 2009 (12-12-08)_Template budget 2011_12100_2011 ADC STATEMENT_ADC_LEAD-Q4 '11" xfId="178" xr:uid="{00000000-0005-0000-0000-0000B1000000}"/>
    <cellStyle name="_ADC Budget 2009 (12-12-08)_Template budget 2011_12100_ADC_LEAD-Q4 '11" xfId="179" xr:uid="{00000000-0005-0000-0000-0000B2000000}"/>
    <cellStyle name="_ADC_BUDGET2009_GL &amp; SG&amp;A_ENG+IDC" xfId="180" xr:uid="{00000000-0005-0000-0000-0000B3000000}"/>
    <cellStyle name="_ADC_BUDGET2009_GL &amp; SG&amp;A_ENG+IDC_$Template budget (Buddy) 2011" xfId="181" xr:uid="{00000000-0005-0000-0000-0000B4000000}"/>
    <cellStyle name="_ADC_BUDGET2009_GL &amp; SG&amp;A_ENG+IDC_$Template budget (Buddy) 2011 2" xfId="182" xr:uid="{00000000-0005-0000-0000-0000B5000000}"/>
    <cellStyle name="_ADC_BUDGET2009_GL &amp; SG&amp;A_ENG+IDC_$Template budget (Buddy) 2011_2011 ADC STATEMENT" xfId="183" xr:uid="{00000000-0005-0000-0000-0000B6000000}"/>
    <cellStyle name="_ADC_BUDGET2009_GL &amp; SG&amp;A_ENG+IDC_$Template budget (Buddy) 2011_2011 ADC STATEMENT_ADC_LEAD-Q4 '11" xfId="184" xr:uid="{00000000-0005-0000-0000-0000B7000000}"/>
    <cellStyle name="_ADC_BUDGET2009_GL &amp; SG&amp;A_ENG+IDC_$Template budget (Buddy) 2011_ADC_LEAD-Q4 '11" xfId="185" xr:uid="{00000000-0005-0000-0000-0000B8000000}"/>
    <cellStyle name="_ADC_BUDGET2009_GL &amp; SG&amp;A_ENG+IDC_$Template budget 2011_Revise" xfId="186" xr:uid="{00000000-0005-0000-0000-0000B9000000}"/>
    <cellStyle name="_ADC_BUDGET2009_GL &amp; SG&amp;A_ENG+IDC_$Template budget 2011_Revise 2" xfId="187" xr:uid="{00000000-0005-0000-0000-0000BA000000}"/>
    <cellStyle name="_ADC_BUDGET2009_GL &amp; SG&amp;A_ENG+IDC_$Template budget 2011_Revise_2011 ADC STATEMENT" xfId="188" xr:uid="{00000000-0005-0000-0000-0000BB000000}"/>
    <cellStyle name="_ADC_BUDGET2009_GL &amp; SG&amp;A_ENG+IDC_$Template budget 2011_Revise_2011 ADC STATEMENT_ADC_LEAD-Q4 '11" xfId="189" xr:uid="{00000000-0005-0000-0000-0000BC000000}"/>
    <cellStyle name="_ADC_BUDGET2009_GL &amp; SG&amp;A_ENG+IDC_$Template budget 2011_Revise_ADC_LEAD-Q4 '11" xfId="190" xr:uid="{00000000-0005-0000-0000-0000BD000000}"/>
    <cellStyle name="_ADC_BUDGET2009_GL &amp; SG&amp;A_ENG+IDC_2010 ADC Rolling forecast 6+6 (10-7-10).1" xfId="191" xr:uid="{00000000-0005-0000-0000-0000BE000000}"/>
    <cellStyle name="_ADC_BUDGET2009_GL &amp; SG&amp;A_ENG+IDC_2010 ADC Rolling forecast 6+6 (10-7-10).1 2" xfId="192" xr:uid="{00000000-0005-0000-0000-0000BF000000}"/>
    <cellStyle name="_ADC_BUDGET2009_GL &amp; SG&amp;A_ENG+IDC_2010 ADC Rolling forecast 6+6 (10-7-10).1_2011 ADC STATEMENT" xfId="193" xr:uid="{00000000-0005-0000-0000-0000C0000000}"/>
    <cellStyle name="_ADC_BUDGET2009_GL &amp; SG&amp;A_ENG+IDC_2010 ADC Rolling forecast 6+6 (10-7-10).1_2011 ADC STATEMENT_ADC_LEAD-Q4 '11" xfId="194" xr:uid="{00000000-0005-0000-0000-0000C1000000}"/>
    <cellStyle name="_ADC_BUDGET2009_GL &amp; SG&amp;A_ENG+IDC_2010 ADC Rolling forecast 6+6 (10-7-10).1_ADC_LEAD-Q4 '11" xfId="195" xr:uid="{00000000-0005-0000-0000-0000C2000000}"/>
    <cellStyle name="_ADC_BUDGET2009_GL &amp; SG&amp;A_ENG+IDC_2010-Cash Flow09" xfId="196" xr:uid="{00000000-0005-0000-0000-0000C3000000}"/>
    <cellStyle name="_ADC_BUDGET2009_GL &amp; SG&amp;A_ENG+IDC_2010-Cash Flow09 2" xfId="197" xr:uid="{00000000-0005-0000-0000-0000C4000000}"/>
    <cellStyle name="_ADC_BUDGET2009_GL &amp; SG&amp;A_ENG+IDC_2010-Cash Flow09_2011 ADC STATEMENT" xfId="198" xr:uid="{00000000-0005-0000-0000-0000C5000000}"/>
    <cellStyle name="_ADC_BUDGET2009_GL &amp; SG&amp;A_ENG+IDC_2010-Cash Flow09_2011 ADC STATEMENT_ADC_LEAD-Q4 '11" xfId="199" xr:uid="{00000000-0005-0000-0000-0000C6000000}"/>
    <cellStyle name="_ADC_BUDGET2009_GL &amp; SG&amp;A_ENG+IDC_2010-Cash Flow09_ADC_LEAD-Q4 '11" xfId="200" xr:uid="{00000000-0005-0000-0000-0000C7000000}"/>
    <cellStyle name="_ADC_BUDGET2009_GL &amp; SG&amp;A_ENG+IDC_ADC_LEAD-Q4 '11" xfId="201" xr:uid="{00000000-0005-0000-0000-0000C8000000}"/>
    <cellStyle name="_ADC_BUDGET2009_GL &amp; SG&amp;A_ENG+IDC_Eng-Corp_IDC_Budget-280909(14.30)" xfId="202" xr:uid="{00000000-0005-0000-0000-0000C9000000}"/>
    <cellStyle name="_ADC_BUDGET2009_GL &amp; SG&amp;A_ENG+IDC_Eng-Corp_IDC_Budget-280909(14.30)_ADC_LEAD-Q4 '11" xfId="203" xr:uid="{00000000-0005-0000-0000-0000CA000000}"/>
    <cellStyle name="_ADC_BUDGET2009_GL &amp; SG&amp;A_ENG+IDC_Eng-Corp_IDC_Budget-280909(14.30)_Inventory" xfId="204" xr:uid="{00000000-0005-0000-0000-0000CB000000}"/>
    <cellStyle name="_ADC_BUDGET2009_GL &amp; SG&amp;A_ENG+IDC_Eng-Corp_IDC_Budget-280909(14.30)_Inventory_ADC_LEAD-Q4 '11" xfId="205" xr:uid="{00000000-0005-0000-0000-0000CC000000}"/>
    <cellStyle name="_ADC_BUDGET2009_GL &amp; SG&amp;A_ENG+IDC_Eng-Corp_IDC_Budget-280909(14.30)_Template budget น้อง 2011" xfId="206" xr:uid="{00000000-0005-0000-0000-0000CD000000}"/>
    <cellStyle name="_ADC_BUDGET2009_GL &amp; SG&amp;A_ENG+IDC_Eng-Corp_IDC_Budget-280909(14.30)_Template budget น้อง 2011_ADC_LEAD-Q4 '11" xfId="207" xr:uid="{00000000-0005-0000-0000-0000CE000000}"/>
    <cellStyle name="_ADC_BUDGET2009_GL &amp; SG&amp;A_ENG+IDC_Template budget 2011_12100" xfId="208" xr:uid="{00000000-0005-0000-0000-0000CF000000}"/>
    <cellStyle name="_ADC_BUDGET2009_GL &amp; SG&amp;A_ENG+IDC_Template budget 2011_12100 2" xfId="209" xr:uid="{00000000-0005-0000-0000-0000D0000000}"/>
    <cellStyle name="_ADC_BUDGET2009_GL &amp; SG&amp;A_ENG+IDC_Template budget 2011_12100_2011 ADC STATEMENT" xfId="210" xr:uid="{00000000-0005-0000-0000-0000D1000000}"/>
    <cellStyle name="_ADC_BUDGET2009_GL &amp; SG&amp;A_ENG+IDC_Template budget 2011_12100_2011 ADC STATEMENT_ADC_LEAD-Q4 '11" xfId="211" xr:uid="{00000000-0005-0000-0000-0000D2000000}"/>
    <cellStyle name="_ADC_BUDGET2009_GL &amp; SG&amp;A_ENG+IDC_Template budget 2011_12100_ADC_LEAD-Q4 '11" xfId="212" xr:uid="{00000000-0005-0000-0000-0000D3000000}"/>
    <cellStyle name="_ADC-Admin Dept  BUDGET 2010" xfId="213" xr:uid="{00000000-0005-0000-0000-0000D4000000}"/>
    <cellStyle name="_ADC-Admin Dept  BUDGET 2010_$Template budget (Buddy) 2011" xfId="214" xr:uid="{00000000-0005-0000-0000-0000D5000000}"/>
    <cellStyle name="_ADC-Admin Dept  BUDGET 2010_$Template budget 2011_Revise" xfId="215" xr:uid="{00000000-0005-0000-0000-0000D6000000}"/>
    <cellStyle name="_ADC-Admin Dept  BUDGET 2010_$Template budget 2011_Revise 2" xfId="216" xr:uid="{00000000-0005-0000-0000-0000D7000000}"/>
    <cellStyle name="_ADC-Admin Dept  BUDGET 2010_$Template budget 2011_Revise_2011 ADC STATEMENT" xfId="217" xr:uid="{00000000-0005-0000-0000-0000D8000000}"/>
    <cellStyle name="_ADC-Admin Dept  BUDGET 2010_2010 ADC Rolling forecast 6+6 (10-7-10).1" xfId="218" xr:uid="{00000000-0005-0000-0000-0000D9000000}"/>
    <cellStyle name="_ADC-Admin Dept  BUDGET 2010_2010 ADC Rolling forecast 6+6 (10-7-10).1 2" xfId="219" xr:uid="{00000000-0005-0000-0000-0000DA000000}"/>
    <cellStyle name="_ADC-Admin Dept  BUDGET 2010_2010 ADC Rolling forecast 6+6 (10-7-10).1_2011 ADC STATEMENT" xfId="220" xr:uid="{00000000-0005-0000-0000-0000DB000000}"/>
    <cellStyle name="_ADC-Admin Dept  BUDGET 2010_2010-Cash Flow09" xfId="221" xr:uid="{00000000-0005-0000-0000-0000DC000000}"/>
    <cellStyle name="_ADC-Admin Dept  BUDGET 2010_2010-Cash Flow09 2" xfId="222" xr:uid="{00000000-0005-0000-0000-0000DD000000}"/>
    <cellStyle name="_ADC-Admin Dept  BUDGET 2010_2010-Cash Flow09_2011 ADC STATEMENT" xfId="223" xr:uid="{00000000-0005-0000-0000-0000DE000000}"/>
    <cellStyle name="_ADC-Admin Dept  BUDGET 2010_Inventory" xfId="224" xr:uid="{00000000-0005-0000-0000-0000DF000000}"/>
    <cellStyle name="_ADC-Admin Dept  BUDGET 2010_Inventory 2" xfId="225" xr:uid="{00000000-0005-0000-0000-0000E0000000}"/>
    <cellStyle name="_ADC-Admin Dept  BUDGET 2010_Inventory_2011 ADC STATEMENT" xfId="226" xr:uid="{00000000-0005-0000-0000-0000E1000000}"/>
    <cellStyle name="_ADC-Admin Dept  BUDGET 2010_Template budget 2011_12100" xfId="227" xr:uid="{00000000-0005-0000-0000-0000E2000000}"/>
    <cellStyle name="_ADC-Admin Dept  BUDGET 2010_Template budget 2011_12100 2" xfId="228" xr:uid="{00000000-0005-0000-0000-0000E3000000}"/>
    <cellStyle name="_ADC-Admin Dept  BUDGET 2010_Template budget 2011_12100_2011 ADC STATEMENT" xfId="229" xr:uid="{00000000-0005-0000-0000-0000E4000000}"/>
    <cellStyle name="_Admin" xfId="230" xr:uid="{00000000-0005-0000-0000-0000E5000000}"/>
    <cellStyle name="_Admin_$Template budget (Buddy) 2011" xfId="231" xr:uid="{00000000-0005-0000-0000-0000E6000000}"/>
    <cellStyle name="_Admin_$Template budget 2011_Revise" xfId="232" xr:uid="{00000000-0005-0000-0000-0000E7000000}"/>
    <cellStyle name="_Admin_$Template budget 2011_Revise 2" xfId="233" xr:uid="{00000000-0005-0000-0000-0000E8000000}"/>
    <cellStyle name="_Admin_$Template budget 2011_Revise_2011 ADC STATEMENT" xfId="234" xr:uid="{00000000-0005-0000-0000-0000E9000000}"/>
    <cellStyle name="_Admin_2010 ADC Rolling forecast 6+6 (10-7-10).1" xfId="235" xr:uid="{00000000-0005-0000-0000-0000EA000000}"/>
    <cellStyle name="_Admin_2010 ADC Rolling forecast 6+6 (10-7-10).1 2" xfId="236" xr:uid="{00000000-0005-0000-0000-0000EB000000}"/>
    <cellStyle name="_Admin_2010 ADC Rolling forecast 6+6 (10-7-10).1_2011 ADC STATEMENT" xfId="237" xr:uid="{00000000-0005-0000-0000-0000EC000000}"/>
    <cellStyle name="_Admin_2010-Cash Flow09" xfId="238" xr:uid="{00000000-0005-0000-0000-0000ED000000}"/>
    <cellStyle name="_Admin_2010-Cash Flow09 2" xfId="239" xr:uid="{00000000-0005-0000-0000-0000EE000000}"/>
    <cellStyle name="_Admin_2010-Cash Flow09_2011 ADC STATEMENT" xfId="240" xr:uid="{00000000-0005-0000-0000-0000EF000000}"/>
    <cellStyle name="_Admin_Inventory" xfId="241" xr:uid="{00000000-0005-0000-0000-0000F0000000}"/>
    <cellStyle name="_Admin_Inventory 2" xfId="242" xr:uid="{00000000-0005-0000-0000-0000F1000000}"/>
    <cellStyle name="_Admin_Inventory_2011 ADC STATEMENT" xfId="243" xr:uid="{00000000-0005-0000-0000-0000F2000000}"/>
    <cellStyle name="_Admin_Template budget 2011_12100" xfId="244" xr:uid="{00000000-0005-0000-0000-0000F3000000}"/>
    <cellStyle name="_Admin_Template budget 2011_12100 2" xfId="245" xr:uid="{00000000-0005-0000-0000-0000F4000000}"/>
    <cellStyle name="_Admin_Template budget 2011_12100_2011 ADC STATEMENT" xfId="246" xr:uid="{00000000-0005-0000-0000-0000F5000000}"/>
    <cellStyle name="_AGING AR" xfId="247" xr:uid="{00000000-0005-0000-0000-0000F6000000}"/>
    <cellStyle name="_AJE - RJE" xfId="248" xr:uid="{00000000-0005-0000-0000-0000F7000000}"/>
    <cellStyle name="_Anol_PCC_06.30.05" xfId="249" xr:uid="{00000000-0005-0000-0000-0000F8000000}"/>
    <cellStyle name="_Avon interim07_ju" xfId="250" xr:uid="{00000000-0005-0000-0000-0000F9000000}"/>
    <cellStyle name="_BB" xfId="251" xr:uid="{00000000-0005-0000-0000-0000FA000000}"/>
    <cellStyle name="_BCC_31.12.06" xfId="252" xr:uid="{00000000-0005-0000-0000-0000FB000000}"/>
    <cellStyle name="_Best_GL" xfId="253" xr:uid="{00000000-0005-0000-0000-0000FC000000}"/>
    <cellStyle name="_Best_GL_$Template budget (Buddy) 2011" xfId="254" xr:uid="{00000000-0005-0000-0000-0000FD000000}"/>
    <cellStyle name="_Best_GL_$Template budget 2011_Revise" xfId="255" xr:uid="{00000000-0005-0000-0000-0000FE000000}"/>
    <cellStyle name="_Best_GL_$Template budget 2011_Revise 2" xfId="256" xr:uid="{00000000-0005-0000-0000-0000FF000000}"/>
    <cellStyle name="_Best_GL_$Template budget 2011_Revise_2011 ADC STATEMENT" xfId="257" xr:uid="{00000000-0005-0000-0000-000000010000}"/>
    <cellStyle name="_Best_GL_2010 ADC Rolling forecast 6+6 (10-7-10).1" xfId="258" xr:uid="{00000000-0005-0000-0000-000001010000}"/>
    <cellStyle name="_Best_GL_2010 ADC Rolling forecast 6+6 (10-7-10).1 2" xfId="259" xr:uid="{00000000-0005-0000-0000-000002010000}"/>
    <cellStyle name="_Best_GL_2010 ADC Rolling forecast 6+6 (10-7-10).1_2011 ADC STATEMENT" xfId="260" xr:uid="{00000000-0005-0000-0000-000003010000}"/>
    <cellStyle name="_Best_GL_2010-Cash Flow09" xfId="261" xr:uid="{00000000-0005-0000-0000-000004010000}"/>
    <cellStyle name="_Best_GL_2010-Cash Flow09 2" xfId="262" xr:uid="{00000000-0005-0000-0000-000005010000}"/>
    <cellStyle name="_Best_GL_2010-Cash Flow09_2011 ADC STATEMENT" xfId="263" xr:uid="{00000000-0005-0000-0000-000006010000}"/>
    <cellStyle name="_Best_GL_Inventory" xfId="264" xr:uid="{00000000-0005-0000-0000-000007010000}"/>
    <cellStyle name="_Best_GL_Inventory 2" xfId="265" xr:uid="{00000000-0005-0000-0000-000008010000}"/>
    <cellStyle name="_Best_GL_Inventory_2011 ADC STATEMENT" xfId="266" xr:uid="{00000000-0005-0000-0000-000009010000}"/>
    <cellStyle name="_Best_GL_Template budget 2011_12100" xfId="267" xr:uid="{00000000-0005-0000-0000-00000A010000}"/>
    <cellStyle name="_Best_GL_Template budget 2011_12100 2" xfId="268" xr:uid="{00000000-0005-0000-0000-00000B010000}"/>
    <cellStyle name="_Best_GL_Template budget 2011_12100_2011 ADC STATEMENT" xfId="269" xr:uid="{00000000-0005-0000-0000-00000C010000}"/>
    <cellStyle name="_Book1 (2)" xfId="270" xr:uid="{00000000-0005-0000-0000-00000D010000}"/>
    <cellStyle name="_Book1 (2) 2" xfId="271" xr:uid="{00000000-0005-0000-0000-00000E010000}"/>
    <cellStyle name="_Book1 (2)_AIN_PL_BS_2010_06" xfId="272" xr:uid="{00000000-0005-0000-0000-00000F010000}"/>
    <cellStyle name="_Book1 (2)_AIN_PL_BS_2010_06 2" xfId="273" xr:uid="{00000000-0005-0000-0000-000010010000}"/>
    <cellStyle name="_Book1 (3)" xfId="274" xr:uid="{00000000-0005-0000-0000-000011010000}"/>
    <cellStyle name="_Book1 (3) 2" xfId="275" xr:uid="{00000000-0005-0000-0000-000012010000}"/>
    <cellStyle name="_Book1 (3)_AIN_PL_BS_2010_06" xfId="276" xr:uid="{00000000-0005-0000-0000-000013010000}"/>
    <cellStyle name="_Book1 (3)_AIN_PL_BS_2010_06 2" xfId="277" xr:uid="{00000000-0005-0000-0000-000014010000}"/>
    <cellStyle name="_Book2" xfId="278" xr:uid="{00000000-0005-0000-0000-000015010000}"/>
    <cellStyle name="_Book2_AIN_PL_BS_2010_06" xfId="279" xr:uid="{00000000-0005-0000-0000-000016010000}"/>
    <cellStyle name="_BS" xfId="280" xr:uid="{00000000-0005-0000-0000-000017010000}"/>
    <cellStyle name="_Budget SBN-- 2011 (2)" xfId="281" xr:uid="{00000000-0005-0000-0000-000018010000}"/>
    <cellStyle name="_Budget SBN-- 2011 (3)" xfId="282" xr:uid="{00000000-0005-0000-0000-000019010000}"/>
    <cellStyle name="_Budget-2009-Eng_Appule" xfId="283" xr:uid="{00000000-0005-0000-0000-00001A010000}"/>
    <cellStyle name="_Budget-2009-Eng_Appule_$Template budget (Buddy) 2011" xfId="284" xr:uid="{00000000-0005-0000-0000-00001B010000}"/>
    <cellStyle name="_Budget-2009-Eng_Appule_$Template budget (Buddy) 2011 2" xfId="285" xr:uid="{00000000-0005-0000-0000-00001C010000}"/>
    <cellStyle name="_Budget-2009-Eng_Appule_$Template budget (Buddy) 2011_2011 ADC STATEMENT" xfId="286" xr:uid="{00000000-0005-0000-0000-00001D010000}"/>
    <cellStyle name="_Budget-2009-Eng_Appule_$Template budget (Buddy) 2011_2011 ADC STATEMENT_ADC_LEAD-Q4 '11" xfId="287" xr:uid="{00000000-0005-0000-0000-00001E010000}"/>
    <cellStyle name="_Budget-2009-Eng_Appule_$Template budget (Buddy) 2011_ADC_LEAD-Q4 '11" xfId="288" xr:uid="{00000000-0005-0000-0000-00001F010000}"/>
    <cellStyle name="_Budget-2009-Eng_Appule_$Template budget 2011_Revise" xfId="289" xr:uid="{00000000-0005-0000-0000-000020010000}"/>
    <cellStyle name="_Budget-2009-Eng_Appule_$Template budget 2011_Revise 2" xfId="290" xr:uid="{00000000-0005-0000-0000-000021010000}"/>
    <cellStyle name="_Budget-2009-Eng_Appule_$Template budget 2011_Revise_2011 ADC STATEMENT" xfId="291" xr:uid="{00000000-0005-0000-0000-000022010000}"/>
    <cellStyle name="_Budget-2009-Eng_Appule_$Template budget 2011_Revise_2011 ADC STATEMENT_ADC_LEAD-Q4 '11" xfId="292" xr:uid="{00000000-0005-0000-0000-000023010000}"/>
    <cellStyle name="_Budget-2009-Eng_Appule_$Template budget 2011_Revise_ADC_LEAD-Q4 '11" xfId="293" xr:uid="{00000000-0005-0000-0000-000024010000}"/>
    <cellStyle name="_Budget-2009-Eng_Appule_2010 ADC Rolling forecast 6+6 (10-7-10).1" xfId="294" xr:uid="{00000000-0005-0000-0000-000025010000}"/>
    <cellStyle name="_Budget-2009-Eng_Appule_2010 ADC Rolling forecast 6+6 (10-7-10).1 2" xfId="295" xr:uid="{00000000-0005-0000-0000-000026010000}"/>
    <cellStyle name="_Budget-2009-Eng_Appule_2010 ADC Rolling forecast 6+6 (10-7-10).1_2011 ADC STATEMENT" xfId="296" xr:uid="{00000000-0005-0000-0000-000027010000}"/>
    <cellStyle name="_Budget-2009-Eng_Appule_2010 ADC Rolling forecast 6+6 (10-7-10).1_2011 ADC STATEMENT_ADC_LEAD-Q4 '11" xfId="297" xr:uid="{00000000-0005-0000-0000-000028010000}"/>
    <cellStyle name="_Budget-2009-Eng_Appule_2010 ADC Rolling forecast 6+6 (10-7-10).1_ADC_LEAD-Q4 '11" xfId="298" xr:uid="{00000000-0005-0000-0000-000029010000}"/>
    <cellStyle name="_Budget-2009-Eng_Appule_2010-Cash Flow09" xfId="299" xr:uid="{00000000-0005-0000-0000-00002A010000}"/>
    <cellStyle name="_Budget-2009-Eng_Appule_2010-Cash Flow09 2" xfId="300" xr:uid="{00000000-0005-0000-0000-00002B010000}"/>
    <cellStyle name="_Budget-2009-Eng_Appule_2010-Cash Flow09_2011 ADC STATEMENT" xfId="301" xr:uid="{00000000-0005-0000-0000-00002C010000}"/>
    <cellStyle name="_Budget-2009-Eng_Appule_2010-Cash Flow09_2011 ADC STATEMENT_ADC_LEAD-Q4 '11" xfId="302" xr:uid="{00000000-0005-0000-0000-00002D010000}"/>
    <cellStyle name="_Budget-2009-Eng_Appule_2010-Cash Flow09_ADC_LEAD-Q4 '11" xfId="303" xr:uid="{00000000-0005-0000-0000-00002E010000}"/>
    <cellStyle name="_Budget-2009-Eng_Appule_ADC_LEAD-Q4 '11" xfId="304" xr:uid="{00000000-0005-0000-0000-00002F010000}"/>
    <cellStyle name="_Budget-2009-Eng_Appule_Eng-Corp_IDC_Budget-280909(14.30)" xfId="305" xr:uid="{00000000-0005-0000-0000-000030010000}"/>
    <cellStyle name="_Budget-2009-Eng_Appule_Eng-Corp_IDC_Budget-280909(14.30)_ADC_LEAD-Q4 '11" xfId="306" xr:uid="{00000000-0005-0000-0000-000031010000}"/>
    <cellStyle name="_Budget-2009-Eng_Appule_Eng-Corp_IDC_Budget-280909(14.30)_Inventory" xfId="307" xr:uid="{00000000-0005-0000-0000-000032010000}"/>
    <cellStyle name="_Budget-2009-Eng_Appule_Eng-Corp_IDC_Budget-280909(14.30)_Inventory_ADC_LEAD-Q4 '11" xfId="308" xr:uid="{00000000-0005-0000-0000-000033010000}"/>
    <cellStyle name="_Budget-2009-Eng_Appule_Eng-Corp_IDC_Budget-280909(14.30)_Template budget น้อง 2011" xfId="309" xr:uid="{00000000-0005-0000-0000-000034010000}"/>
    <cellStyle name="_Budget-2009-Eng_Appule_Eng-Corp_IDC_Budget-280909(14.30)_Template budget น้อง 2011_ADC_LEAD-Q4 '11" xfId="310" xr:uid="{00000000-0005-0000-0000-000035010000}"/>
    <cellStyle name="_Budget-2009-Eng_Appule_Template budget 2011_12100" xfId="311" xr:uid="{00000000-0005-0000-0000-000036010000}"/>
    <cellStyle name="_Budget-2009-Eng_Appule_Template budget 2011_12100 2" xfId="312" xr:uid="{00000000-0005-0000-0000-000037010000}"/>
    <cellStyle name="_Budget-2009-Eng_Appule_Template budget 2011_12100_2011 ADC STATEMENT" xfId="313" xr:uid="{00000000-0005-0000-0000-000038010000}"/>
    <cellStyle name="_Budget-2009-Eng_Appule_Template budget 2011_12100_2011 ADC STATEMENT_ADC_LEAD-Q4 '11" xfId="314" xr:uid="{00000000-0005-0000-0000-000039010000}"/>
    <cellStyle name="_Budget-2009-Eng_Appule_Template budget 2011_12100_ADC_LEAD-Q4 '11" xfId="315" xr:uid="{00000000-0005-0000-0000-00003A010000}"/>
    <cellStyle name="_Budget-2009-FIN_BBB" xfId="316" xr:uid="{00000000-0005-0000-0000-00003B010000}"/>
    <cellStyle name="_Budget-2009-FIN_BBB_$Template budget (Buddy) 2011" xfId="317" xr:uid="{00000000-0005-0000-0000-00003C010000}"/>
    <cellStyle name="_Budget-2009-FIN_BBB_$Template budget (Buddy) 2011 2" xfId="318" xr:uid="{00000000-0005-0000-0000-00003D010000}"/>
    <cellStyle name="_Budget-2009-FIN_BBB_$Template budget (Buddy) 2011_2011 ADC STATEMENT" xfId="319" xr:uid="{00000000-0005-0000-0000-00003E010000}"/>
    <cellStyle name="_Budget-2009-FIN_BBB_$Template budget (Buddy) 2011_2011 ADC STATEMENT_ADC_LEAD-Q4 '11" xfId="320" xr:uid="{00000000-0005-0000-0000-00003F010000}"/>
    <cellStyle name="_Budget-2009-FIN_BBB_$Template budget (Buddy) 2011_ADC_LEAD-Q4 '11" xfId="321" xr:uid="{00000000-0005-0000-0000-000040010000}"/>
    <cellStyle name="_Budget-2009-FIN_BBB_$Template budget 2011_Revise" xfId="322" xr:uid="{00000000-0005-0000-0000-000041010000}"/>
    <cellStyle name="_Budget-2009-FIN_BBB_$Template budget 2011_Revise 2" xfId="323" xr:uid="{00000000-0005-0000-0000-000042010000}"/>
    <cellStyle name="_Budget-2009-FIN_BBB_$Template budget 2011_Revise_2011 ADC STATEMENT" xfId="324" xr:uid="{00000000-0005-0000-0000-000043010000}"/>
    <cellStyle name="_Budget-2009-FIN_BBB_$Template budget 2011_Revise_2011 ADC STATEMENT_ADC_LEAD-Q4 '11" xfId="325" xr:uid="{00000000-0005-0000-0000-000044010000}"/>
    <cellStyle name="_Budget-2009-FIN_BBB_$Template budget 2011_Revise_ADC_LEAD-Q4 '11" xfId="326" xr:uid="{00000000-0005-0000-0000-000045010000}"/>
    <cellStyle name="_Budget-2009-FIN_BBB_2010 ADC Rolling forecast 6+6 (10-7-10).1" xfId="327" xr:uid="{00000000-0005-0000-0000-000046010000}"/>
    <cellStyle name="_Budget-2009-FIN_BBB_2010 ADC Rolling forecast 6+6 (10-7-10).1 2" xfId="328" xr:uid="{00000000-0005-0000-0000-000047010000}"/>
    <cellStyle name="_Budget-2009-FIN_BBB_2010 ADC Rolling forecast 6+6 (10-7-10).1_2011 ADC STATEMENT" xfId="329" xr:uid="{00000000-0005-0000-0000-000048010000}"/>
    <cellStyle name="_Budget-2009-FIN_BBB_2010 ADC Rolling forecast 6+6 (10-7-10).1_2011 ADC STATEMENT_ADC_LEAD-Q4 '11" xfId="330" xr:uid="{00000000-0005-0000-0000-000049010000}"/>
    <cellStyle name="_Budget-2009-FIN_BBB_2010 ADC Rolling forecast 6+6 (10-7-10).1_ADC_LEAD-Q4 '11" xfId="331" xr:uid="{00000000-0005-0000-0000-00004A010000}"/>
    <cellStyle name="_Budget-2009-FIN_BBB_2010-Cash Flow09" xfId="332" xr:uid="{00000000-0005-0000-0000-00004B010000}"/>
    <cellStyle name="_Budget-2009-FIN_BBB_2010-Cash Flow09 2" xfId="333" xr:uid="{00000000-0005-0000-0000-00004C010000}"/>
    <cellStyle name="_Budget-2009-FIN_BBB_2010-Cash Flow09_2011 ADC STATEMENT" xfId="334" xr:uid="{00000000-0005-0000-0000-00004D010000}"/>
    <cellStyle name="_Budget-2009-FIN_BBB_2010-Cash Flow09_2011 ADC STATEMENT_ADC_LEAD-Q4 '11" xfId="335" xr:uid="{00000000-0005-0000-0000-00004E010000}"/>
    <cellStyle name="_Budget-2009-FIN_BBB_2010-Cash Flow09_ADC_LEAD-Q4 '11" xfId="336" xr:uid="{00000000-0005-0000-0000-00004F010000}"/>
    <cellStyle name="_Budget-2009-FIN_BBB_ADC_LEAD-Q4 '11" xfId="337" xr:uid="{00000000-0005-0000-0000-000050010000}"/>
    <cellStyle name="_Budget-2009-FIN_BBB_Eng-Corp_IDC_Budget-280909(14.30)" xfId="338" xr:uid="{00000000-0005-0000-0000-000051010000}"/>
    <cellStyle name="_Budget-2009-FIN_BBB_Eng-Corp_IDC_Budget-280909(14.30)_ADC_LEAD-Q4 '11" xfId="339" xr:uid="{00000000-0005-0000-0000-000052010000}"/>
    <cellStyle name="_Budget-2009-FIN_BBB_Eng-Corp_IDC_Budget-280909(14.30)_Inventory" xfId="340" xr:uid="{00000000-0005-0000-0000-000053010000}"/>
    <cellStyle name="_Budget-2009-FIN_BBB_Eng-Corp_IDC_Budget-280909(14.30)_Inventory_ADC_LEAD-Q4 '11" xfId="341" xr:uid="{00000000-0005-0000-0000-000054010000}"/>
    <cellStyle name="_Budget-2009-FIN_BBB_Eng-Corp_IDC_Budget-280909(14.30)_Template budget น้อง 2011" xfId="342" xr:uid="{00000000-0005-0000-0000-000055010000}"/>
    <cellStyle name="_Budget-2009-FIN_BBB_Eng-Corp_IDC_Budget-280909(14.30)_Template budget น้อง 2011_ADC_LEAD-Q4 '11" xfId="343" xr:uid="{00000000-0005-0000-0000-000056010000}"/>
    <cellStyle name="_Budget-2009-FIN_BBB_Template budget 2011_12100" xfId="344" xr:uid="{00000000-0005-0000-0000-000057010000}"/>
    <cellStyle name="_Budget-2009-FIN_BBB_Template budget 2011_12100 2" xfId="345" xr:uid="{00000000-0005-0000-0000-000058010000}"/>
    <cellStyle name="_Budget-2009-FIN_BBB_Template budget 2011_12100_2011 ADC STATEMENT" xfId="346" xr:uid="{00000000-0005-0000-0000-000059010000}"/>
    <cellStyle name="_Budget-2009-FIN_BBB_Template budget 2011_12100_2011 ADC STATEMENT_ADC_LEAD-Q4 '11" xfId="347" xr:uid="{00000000-0005-0000-0000-00005A010000}"/>
    <cellStyle name="_Budget-2009-FIN_BBB_Template budget 2011_12100_ADC_LEAD-Q4 '11" xfId="348" xr:uid="{00000000-0005-0000-0000-00005B010000}"/>
    <cellStyle name="_Budget-2009-FIN_Corp" xfId="349" xr:uid="{00000000-0005-0000-0000-00005C010000}"/>
    <cellStyle name="_Budget-2009-FIN_Corp_$Template budget (Buddy) 2011" xfId="350" xr:uid="{00000000-0005-0000-0000-00005D010000}"/>
    <cellStyle name="_Budget-2009-FIN_Corp_$Template budget (Buddy) 2011 2" xfId="351" xr:uid="{00000000-0005-0000-0000-00005E010000}"/>
    <cellStyle name="_Budget-2009-FIN_Corp_$Template budget (Buddy) 2011_2011 ADC STATEMENT" xfId="352" xr:uid="{00000000-0005-0000-0000-00005F010000}"/>
    <cellStyle name="_Budget-2009-FIN_Corp_$Template budget (Buddy) 2011_2011 ADC STATEMENT_ADC_LEAD-Q4 '11" xfId="353" xr:uid="{00000000-0005-0000-0000-000060010000}"/>
    <cellStyle name="_Budget-2009-FIN_Corp_$Template budget (Buddy) 2011_ADC_LEAD-Q4 '11" xfId="354" xr:uid="{00000000-0005-0000-0000-000061010000}"/>
    <cellStyle name="_Budget-2009-FIN_Corp_$Template budget 2011_Revise" xfId="355" xr:uid="{00000000-0005-0000-0000-000062010000}"/>
    <cellStyle name="_Budget-2009-FIN_Corp_$Template budget 2011_Revise 2" xfId="356" xr:uid="{00000000-0005-0000-0000-000063010000}"/>
    <cellStyle name="_Budget-2009-FIN_Corp_$Template budget 2011_Revise_2011 ADC STATEMENT" xfId="357" xr:uid="{00000000-0005-0000-0000-000064010000}"/>
    <cellStyle name="_Budget-2009-FIN_Corp_$Template budget 2011_Revise_2011 ADC STATEMENT_ADC_LEAD-Q4 '11" xfId="358" xr:uid="{00000000-0005-0000-0000-000065010000}"/>
    <cellStyle name="_Budget-2009-FIN_Corp_$Template budget 2011_Revise_ADC_LEAD-Q4 '11" xfId="359" xr:uid="{00000000-0005-0000-0000-000066010000}"/>
    <cellStyle name="_Budget-2009-FIN_Corp_2010 ADC Rolling forecast 6+6 (10-7-10).1" xfId="360" xr:uid="{00000000-0005-0000-0000-000067010000}"/>
    <cellStyle name="_Budget-2009-FIN_Corp_2010 ADC Rolling forecast 6+6 (10-7-10).1 2" xfId="361" xr:uid="{00000000-0005-0000-0000-000068010000}"/>
    <cellStyle name="_Budget-2009-FIN_Corp_2010 ADC Rolling forecast 6+6 (10-7-10).1_2011 ADC STATEMENT" xfId="362" xr:uid="{00000000-0005-0000-0000-000069010000}"/>
    <cellStyle name="_Budget-2009-FIN_Corp_2010 ADC Rolling forecast 6+6 (10-7-10).1_2011 ADC STATEMENT_ADC_LEAD-Q4 '11" xfId="363" xr:uid="{00000000-0005-0000-0000-00006A010000}"/>
    <cellStyle name="_Budget-2009-FIN_Corp_2010 ADC Rolling forecast 6+6 (10-7-10).1_ADC_LEAD-Q4 '11" xfId="364" xr:uid="{00000000-0005-0000-0000-00006B010000}"/>
    <cellStyle name="_Budget-2009-FIN_Corp_2010-Cash Flow09" xfId="365" xr:uid="{00000000-0005-0000-0000-00006C010000}"/>
    <cellStyle name="_Budget-2009-FIN_Corp_2010-Cash Flow09 2" xfId="366" xr:uid="{00000000-0005-0000-0000-00006D010000}"/>
    <cellStyle name="_Budget-2009-FIN_Corp_2010-Cash Flow09_2011 ADC STATEMENT" xfId="367" xr:uid="{00000000-0005-0000-0000-00006E010000}"/>
    <cellStyle name="_Budget-2009-FIN_Corp_2010-Cash Flow09_2011 ADC STATEMENT_ADC_LEAD-Q4 '11" xfId="368" xr:uid="{00000000-0005-0000-0000-00006F010000}"/>
    <cellStyle name="_Budget-2009-FIN_Corp_2010-Cash Flow09_ADC_LEAD-Q4 '11" xfId="369" xr:uid="{00000000-0005-0000-0000-000070010000}"/>
    <cellStyle name="_Budget-2009-FIN_Corp_ADC_LEAD-Q4 '11" xfId="370" xr:uid="{00000000-0005-0000-0000-000071010000}"/>
    <cellStyle name="_Budget-2009-FIN_Corp_Eng-Corp_IDC_Budget-280909(14.30)" xfId="371" xr:uid="{00000000-0005-0000-0000-000072010000}"/>
    <cellStyle name="_Budget-2009-FIN_Corp_Eng-Corp_IDC_Budget-280909(14.30)_ADC_LEAD-Q4 '11" xfId="372" xr:uid="{00000000-0005-0000-0000-000073010000}"/>
    <cellStyle name="_Budget-2009-FIN_Corp_Eng-Corp_IDC_Budget-280909(14.30)_Inventory" xfId="373" xr:uid="{00000000-0005-0000-0000-000074010000}"/>
    <cellStyle name="_Budget-2009-FIN_Corp_Eng-Corp_IDC_Budget-280909(14.30)_Inventory_ADC_LEAD-Q4 '11" xfId="374" xr:uid="{00000000-0005-0000-0000-000075010000}"/>
    <cellStyle name="_Budget-2009-FIN_Corp_Eng-Corp_IDC_Budget-280909(14.30)_Template budget น้อง 2011" xfId="375" xr:uid="{00000000-0005-0000-0000-000076010000}"/>
    <cellStyle name="_Budget-2009-FIN_Corp_Eng-Corp_IDC_Budget-280909(14.30)_Template budget น้อง 2011_ADC_LEAD-Q4 '11" xfId="376" xr:uid="{00000000-0005-0000-0000-000077010000}"/>
    <cellStyle name="_Budget-2009-FIN_Corp_Template budget 2011_12100" xfId="377" xr:uid="{00000000-0005-0000-0000-000078010000}"/>
    <cellStyle name="_Budget-2009-FIN_Corp_Template budget 2011_12100 2" xfId="378" xr:uid="{00000000-0005-0000-0000-000079010000}"/>
    <cellStyle name="_Budget-2009-FIN_Corp_Template budget 2011_12100_2011 ADC STATEMENT" xfId="379" xr:uid="{00000000-0005-0000-0000-00007A010000}"/>
    <cellStyle name="_Budget-2009-FIN_Corp_Template budget 2011_12100_2011 ADC STATEMENT_ADC_LEAD-Q4 '11" xfId="380" xr:uid="{00000000-0005-0000-0000-00007B010000}"/>
    <cellStyle name="_Budget-2009-FIN_Corp_Template budget 2011_12100_ADC_LEAD-Q4 '11" xfId="381" xr:uid="{00000000-0005-0000-0000-00007C010000}"/>
    <cellStyle name="_Budget-2009-MD" xfId="382" xr:uid="{00000000-0005-0000-0000-00007D010000}"/>
    <cellStyle name="_Budget-2009-MD_$Template budget (Buddy) 2011" xfId="383" xr:uid="{00000000-0005-0000-0000-00007E010000}"/>
    <cellStyle name="_Budget-2009-MD_$Template budget (Buddy) 2011 2" xfId="384" xr:uid="{00000000-0005-0000-0000-00007F010000}"/>
    <cellStyle name="_Budget-2009-MD_$Template budget (Buddy) 2011_2011 ADC STATEMENT" xfId="385" xr:uid="{00000000-0005-0000-0000-000080010000}"/>
    <cellStyle name="_Budget-2009-MD_$Template budget (Buddy) 2011_2011 ADC STATEMENT_ADC_LEAD-Q4 '11" xfId="386" xr:uid="{00000000-0005-0000-0000-000081010000}"/>
    <cellStyle name="_Budget-2009-MD_$Template budget (Buddy) 2011_ADC_LEAD-Q4 '11" xfId="387" xr:uid="{00000000-0005-0000-0000-000082010000}"/>
    <cellStyle name="_Budget-2009-MD_$Template budget 2011_Revise" xfId="388" xr:uid="{00000000-0005-0000-0000-000083010000}"/>
    <cellStyle name="_Budget-2009-MD_$Template budget 2011_Revise 2" xfId="389" xr:uid="{00000000-0005-0000-0000-000084010000}"/>
    <cellStyle name="_Budget-2009-MD_$Template budget 2011_Revise_2011 ADC STATEMENT" xfId="390" xr:uid="{00000000-0005-0000-0000-000085010000}"/>
    <cellStyle name="_Budget-2009-MD_$Template budget 2011_Revise_2011 ADC STATEMENT_ADC_LEAD-Q4 '11" xfId="391" xr:uid="{00000000-0005-0000-0000-000086010000}"/>
    <cellStyle name="_Budget-2009-MD_$Template budget 2011_Revise_ADC_LEAD-Q4 '11" xfId="392" xr:uid="{00000000-0005-0000-0000-000087010000}"/>
    <cellStyle name="_Budget-2009-MD_2010 ADC Rolling forecast 6+6 (10-7-10).1" xfId="393" xr:uid="{00000000-0005-0000-0000-000088010000}"/>
    <cellStyle name="_Budget-2009-MD_2010 ADC Rolling forecast 6+6 (10-7-10).1 2" xfId="394" xr:uid="{00000000-0005-0000-0000-000089010000}"/>
    <cellStyle name="_Budget-2009-MD_2010 ADC Rolling forecast 6+6 (10-7-10).1_2011 ADC STATEMENT" xfId="395" xr:uid="{00000000-0005-0000-0000-00008A010000}"/>
    <cellStyle name="_Budget-2009-MD_2010 ADC Rolling forecast 6+6 (10-7-10).1_2011 ADC STATEMENT_ADC_LEAD-Q4 '11" xfId="396" xr:uid="{00000000-0005-0000-0000-00008B010000}"/>
    <cellStyle name="_Budget-2009-MD_2010 ADC Rolling forecast 6+6 (10-7-10).1_ADC_LEAD-Q4 '11" xfId="397" xr:uid="{00000000-0005-0000-0000-00008C010000}"/>
    <cellStyle name="_Budget-2009-MD_2010-Cash Flow09" xfId="398" xr:uid="{00000000-0005-0000-0000-00008D010000}"/>
    <cellStyle name="_Budget-2009-MD_2010-Cash Flow09 2" xfId="399" xr:uid="{00000000-0005-0000-0000-00008E010000}"/>
    <cellStyle name="_Budget-2009-MD_2010-Cash Flow09_2011 ADC STATEMENT" xfId="400" xr:uid="{00000000-0005-0000-0000-00008F010000}"/>
    <cellStyle name="_Budget-2009-MD_2010-Cash Flow09_2011 ADC STATEMENT_ADC_LEAD-Q4 '11" xfId="401" xr:uid="{00000000-0005-0000-0000-000090010000}"/>
    <cellStyle name="_Budget-2009-MD_2010-Cash Flow09_ADC_LEAD-Q4 '11" xfId="402" xr:uid="{00000000-0005-0000-0000-000091010000}"/>
    <cellStyle name="_Budget-2009-MD_ADC_LEAD-Q4 '11" xfId="403" xr:uid="{00000000-0005-0000-0000-000092010000}"/>
    <cellStyle name="_Budget-2009-MD_Eng-Corp_IDC_Budget-280909(14.30)" xfId="404" xr:uid="{00000000-0005-0000-0000-000093010000}"/>
    <cellStyle name="_Budget-2009-MD_Eng-Corp_IDC_Budget-280909(14.30)_ADC_LEAD-Q4 '11" xfId="405" xr:uid="{00000000-0005-0000-0000-000094010000}"/>
    <cellStyle name="_Budget-2009-MD_Eng-Corp_IDC_Budget-280909(14.30)_Inventory" xfId="406" xr:uid="{00000000-0005-0000-0000-000095010000}"/>
    <cellStyle name="_Budget-2009-MD_Eng-Corp_IDC_Budget-280909(14.30)_Inventory_ADC_LEAD-Q4 '11" xfId="407" xr:uid="{00000000-0005-0000-0000-000096010000}"/>
    <cellStyle name="_Budget-2009-MD_Eng-Corp_IDC_Budget-280909(14.30)_Template budget น้อง 2011" xfId="408" xr:uid="{00000000-0005-0000-0000-000097010000}"/>
    <cellStyle name="_Budget-2009-MD_Eng-Corp_IDC_Budget-280909(14.30)_Template budget น้อง 2011_ADC_LEAD-Q4 '11" xfId="409" xr:uid="{00000000-0005-0000-0000-000098010000}"/>
    <cellStyle name="_Budget-2009-MD_Template budget 2011_12100" xfId="410" xr:uid="{00000000-0005-0000-0000-000099010000}"/>
    <cellStyle name="_Budget-2009-MD_Template budget 2011_12100 2" xfId="411" xr:uid="{00000000-0005-0000-0000-00009A010000}"/>
    <cellStyle name="_Budget-2009-MD_Template budget 2011_12100_2011 ADC STATEMENT" xfId="412" xr:uid="{00000000-0005-0000-0000-00009B010000}"/>
    <cellStyle name="_Budget-2009-MD_Template budget 2011_12100_2011 ADC STATEMENT_ADC_LEAD-Q4 '11" xfId="413" xr:uid="{00000000-0005-0000-0000-00009C010000}"/>
    <cellStyle name="_Budget-2009-MD_Template budget 2011_12100_ADC_LEAD-Q4 '11" xfId="414" xr:uid="{00000000-0005-0000-0000-00009D010000}"/>
    <cellStyle name="_Budget-2009-MRK&amp;OP_BBe" xfId="415" xr:uid="{00000000-0005-0000-0000-00009E010000}"/>
    <cellStyle name="_Budget-2009-MRK&amp;OP_BBe_$Template budget (Buddy) 2011" xfId="416" xr:uid="{00000000-0005-0000-0000-00009F010000}"/>
    <cellStyle name="_Budget-2009-MRK&amp;OP_BBe_$Template budget (Buddy) 2011 2" xfId="417" xr:uid="{00000000-0005-0000-0000-0000A0010000}"/>
    <cellStyle name="_Budget-2009-MRK&amp;OP_BBe_$Template budget (Buddy) 2011_2011 ADC STATEMENT" xfId="418" xr:uid="{00000000-0005-0000-0000-0000A1010000}"/>
    <cellStyle name="_Budget-2009-MRK&amp;OP_BBe_$Template budget (Buddy) 2011_2011 ADC STATEMENT_ADC_LEAD-Q4 '11" xfId="419" xr:uid="{00000000-0005-0000-0000-0000A2010000}"/>
    <cellStyle name="_Budget-2009-MRK&amp;OP_BBe_$Template budget (Buddy) 2011_ADC_LEAD-Q4 '11" xfId="420" xr:uid="{00000000-0005-0000-0000-0000A3010000}"/>
    <cellStyle name="_Budget-2009-MRK&amp;OP_BBe_$Template budget 2011_Revise" xfId="421" xr:uid="{00000000-0005-0000-0000-0000A4010000}"/>
    <cellStyle name="_Budget-2009-MRK&amp;OP_BBe_$Template budget 2011_Revise 2" xfId="422" xr:uid="{00000000-0005-0000-0000-0000A5010000}"/>
    <cellStyle name="_Budget-2009-MRK&amp;OP_BBe_$Template budget 2011_Revise_2011 ADC STATEMENT" xfId="423" xr:uid="{00000000-0005-0000-0000-0000A6010000}"/>
    <cellStyle name="_Budget-2009-MRK&amp;OP_BBe_$Template budget 2011_Revise_2011 ADC STATEMENT_ADC_LEAD-Q4 '11" xfId="424" xr:uid="{00000000-0005-0000-0000-0000A7010000}"/>
    <cellStyle name="_Budget-2009-MRK&amp;OP_BBe_$Template budget 2011_Revise_ADC_LEAD-Q4 '11" xfId="425" xr:uid="{00000000-0005-0000-0000-0000A8010000}"/>
    <cellStyle name="_Budget-2009-MRK&amp;OP_BBe_2010 ADC Rolling forecast 6+6 (10-7-10).1" xfId="426" xr:uid="{00000000-0005-0000-0000-0000A9010000}"/>
    <cellStyle name="_Budget-2009-MRK&amp;OP_BBe_2010 ADC Rolling forecast 6+6 (10-7-10).1 2" xfId="427" xr:uid="{00000000-0005-0000-0000-0000AA010000}"/>
    <cellStyle name="_Budget-2009-MRK&amp;OP_BBe_2010 ADC Rolling forecast 6+6 (10-7-10).1_2011 ADC STATEMENT" xfId="428" xr:uid="{00000000-0005-0000-0000-0000AB010000}"/>
    <cellStyle name="_Budget-2009-MRK&amp;OP_BBe_2010 ADC Rolling forecast 6+6 (10-7-10).1_2011 ADC STATEMENT_ADC_LEAD-Q4 '11" xfId="429" xr:uid="{00000000-0005-0000-0000-0000AC010000}"/>
    <cellStyle name="_Budget-2009-MRK&amp;OP_BBe_2010 ADC Rolling forecast 6+6 (10-7-10).1_ADC_LEAD-Q4 '11" xfId="430" xr:uid="{00000000-0005-0000-0000-0000AD010000}"/>
    <cellStyle name="_Budget-2009-MRK&amp;OP_BBe_2010-Cash Flow09" xfId="431" xr:uid="{00000000-0005-0000-0000-0000AE010000}"/>
    <cellStyle name="_Budget-2009-MRK&amp;OP_BBe_2010-Cash Flow09 2" xfId="432" xr:uid="{00000000-0005-0000-0000-0000AF010000}"/>
    <cellStyle name="_Budget-2009-MRK&amp;OP_BBe_2010-Cash Flow09_2011 ADC STATEMENT" xfId="433" xr:uid="{00000000-0005-0000-0000-0000B0010000}"/>
    <cellStyle name="_Budget-2009-MRK&amp;OP_BBe_2010-Cash Flow09_2011 ADC STATEMENT_ADC_LEAD-Q4 '11" xfId="434" xr:uid="{00000000-0005-0000-0000-0000B1010000}"/>
    <cellStyle name="_Budget-2009-MRK&amp;OP_BBe_2010-Cash Flow09_ADC_LEAD-Q4 '11" xfId="435" xr:uid="{00000000-0005-0000-0000-0000B2010000}"/>
    <cellStyle name="_Budget-2009-MRK&amp;OP_BBe_ADC_LEAD-Q4 '11" xfId="436" xr:uid="{00000000-0005-0000-0000-0000B3010000}"/>
    <cellStyle name="_Budget-2009-MRK&amp;OP_BBe_Eng-Corp_IDC_Budget-280909(14.30)" xfId="437" xr:uid="{00000000-0005-0000-0000-0000B4010000}"/>
    <cellStyle name="_Budget-2009-MRK&amp;OP_BBe_Eng-Corp_IDC_Budget-280909(14.30)_ADC_LEAD-Q4 '11" xfId="438" xr:uid="{00000000-0005-0000-0000-0000B5010000}"/>
    <cellStyle name="_Budget-2009-MRK&amp;OP_BBe_Eng-Corp_IDC_Budget-280909(14.30)_Inventory" xfId="439" xr:uid="{00000000-0005-0000-0000-0000B6010000}"/>
    <cellStyle name="_Budget-2009-MRK&amp;OP_BBe_Eng-Corp_IDC_Budget-280909(14.30)_Inventory_ADC_LEAD-Q4 '11" xfId="440" xr:uid="{00000000-0005-0000-0000-0000B7010000}"/>
    <cellStyle name="_Budget-2009-MRK&amp;OP_BBe_Eng-Corp_IDC_Budget-280909(14.30)_Template budget น้อง 2011" xfId="441" xr:uid="{00000000-0005-0000-0000-0000B8010000}"/>
    <cellStyle name="_Budget-2009-MRK&amp;OP_BBe_Eng-Corp_IDC_Budget-280909(14.30)_Template budget น้อง 2011_ADC_LEAD-Q4 '11" xfId="442" xr:uid="{00000000-0005-0000-0000-0000B9010000}"/>
    <cellStyle name="_Budget-2009-MRK&amp;OP_BBe_Template budget 2011_12100" xfId="443" xr:uid="{00000000-0005-0000-0000-0000BA010000}"/>
    <cellStyle name="_Budget-2009-MRK&amp;OP_BBe_Template budget 2011_12100 2" xfId="444" xr:uid="{00000000-0005-0000-0000-0000BB010000}"/>
    <cellStyle name="_Budget-2009-MRK&amp;OP_BBe_Template budget 2011_12100_2011 ADC STATEMENT" xfId="445" xr:uid="{00000000-0005-0000-0000-0000BC010000}"/>
    <cellStyle name="_Budget-2009-MRK&amp;OP_BBe_Template budget 2011_12100_2011 ADC STATEMENT_ADC_LEAD-Q4 '11" xfId="446" xr:uid="{00000000-0005-0000-0000-0000BD010000}"/>
    <cellStyle name="_Budget-2009-MRK&amp;OP_BBe_Template budget 2011_12100_ADC_LEAD-Q4 '11" xfId="447" xr:uid="{00000000-0005-0000-0000-0000BE010000}"/>
    <cellStyle name="_Budget-2009-MRK&amp;OP_Corp" xfId="448" xr:uid="{00000000-0005-0000-0000-0000BF010000}"/>
    <cellStyle name="_Budget-2009-MRK&amp;OP_Corp_$Template budget (Buddy) 2011" xfId="449" xr:uid="{00000000-0005-0000-0000-0000C0010000}"/>
    <cellStyle name="_Budget-2009-MRK&amp;OP_Corp_$Template budget (Buddy) 2011 2" xfId="450" xr:uid="{00000000-0005-0000-0000-0000C1010000}"/>
    <cellStyle name="_Budget-2009-MRK&amp;OP_Corp_$Template budget (Buddy) 2011_2011 ADC STATEMENT" xfId="451" xr:uid="{00000000-0005-0000-0000-0000C2010000}"/>
    <cellStyle name="_Budget-2009-MRK&amp;OP_Corp_$Template budget (Buddy) 2011_2011 ADC STATEMENT_ADC_LEAD-Q4 '11" xfId="452" xr:uid="{00000000-0005-0000-0000-0000C3010000}"/>
    <cellStyle name="_Budget-2009-MRK&amp;OP_Corp_$Template budget (Buddy) 2011_ADC_LEAD-Q4 '11" xfId="453" xr:uid="{00000000-0005-0000-0000-0000C4010000}"/>
    <cellStyle name="_Budget-2009-MRK&amp;OP_Corp_$Template budget 2011_Revise" xfId="454" xr:uid="{00000000-0005-0000-0000-0000C5010000}"/>
    <cellStyle name="_Budget-2009-MRK&amp;OP_Corp_$Template budget 2011_Revise 2" xfId="455" xr:uid="{00000000-0005-0000-0000-0000C6010000}"/>
    <cellStyle name="_Budget-2009-MRK&amp;OP_Corp_$Template budget 2011_Revise_2011 ADC STATEMENT" xfId="456" xr:uid="{00000000-0005-0000-0000-0000C7010000}"/>
    <cellStyle name="_Budget-2009-MRK&amp;OP_Corp_$Template budget 2011_Revise_2011 ADC STATEMENT_ADC_LEAD-Q4 '11" xfId="457" xr:uid="{00000000-0005-0000-0000-0000C8010000}"/>
    <cellStyle name="_Budget-2009-MRK&amp;OP_Corp_$Template budget 2011_Revise_ADC_LEAD-Q4 '11" xfId="458" xr:uid="{00000000-0005-0000-0000-0000C9010000}"/>
    <cellStyle name="_Budget-2009-MRK&amp;OP_Corp_2010 ADC Rolling forecast 6+6 (10-7-10).1" xfId="459" xr:uid="{00000000-0005-0000-0000-0000CA010000}"/>
    <cellStyle name="_Budget-2009-MRK&amp;OP_Corp_2010 ADC Rolling forecast 6+6 (10-7-10).1 2" xfId="460" xr:uid="{00000000-0005-0000-0000-0000CB010000}"/>
    <cellStyle name="_Budget-2009-MRK&amp;OP_Corp_2010 ADC Rolling forecast 6+6 (10-7-10).1_2011 ADC STATEMENT" xfId="461" xr:uid="{00000000-0005-0000-0000-0000CC010000}"/>
    <cellStyle name="_Budget-2009-MRK&amp;OP_Corp_2010 ADC Rolling forecast 6+6 (10-7-10).1_2011 ADC STATEMENT_ADC_LEAD-Q4 '11" xfId="462" xr:uid="{00000000-0005-0000-0000-0000CD010000}"/>
    <cellStyle name="_Budget-2009-MRK&amp;OP_Corp_2010 ADC Rolling forecast 6+6 (10-7-10).1_ADC_LEAD-Q4 '11" xfId="463" xr:uid="{00000000-0005-0000-0000-0000CE010000}"/>
    <cellStyle name="_Budget-2009-MRK&amp;OP_Corp_2010-Cash Flow09" xfId="464" xr:uid="{00000000-0005-0000-0000-0000CF010000}"/>
    <cellStyle name="_Budget-2009-MRK&amp;OP_Corp_2010-Cash Flow09 2" xfId="465" xr:uid="{00000000-0005-0000-0000-0000D0010000}"/>
    <cellStyle name="_Budget-2009-MRK&amp;OP_Corp_2010-Cash Flow09_2011 ADC STATEMENT" xfId="466" xr:uid="{00000000-0005-0000-0000-0000D1010000}"/>
    <cellStyle name="_Budget-2009-MRK&amp;OP_Corp_2010-Cash Flow09_2011 ADC STATEMENT_ADC_LEAD-Q4 '11" xfId="467" xr:uid="{00000000-0005-0000-0000-0000D2010000}"/>
    <cellStyle name="_Budget-2009-MRK&amp;OP_Corp_2010-Cash Flow09_ADC_LEAD-Q4 '11" xfId="468" xr:uid="{00000000-0005-0000-0000-0000D3010000}"/>
    <cellStyle name="_Budget-2009-MRK&amp;OP_Corp_ADC_LEAD-Q4 '11" xfId="469" xr:uid="{00000000-0005-0000-0000-0000D4010000}"/>
    <cellStyle name="_Budget-2009-MRK&amp;OP_Corp_Eng-Corp_IDC_Budget-280909(14.30)" xfId="470" xr:uid="{00000000-0005-0000-0000-0000D5010000}"/>
    <cellStyle name="_Budget-2009-MRK&amp;OP_Corp_Eng-Corp_IDC_Budget-280909(14.30)_ADC_LEAD-Q4 '11" xfId="471" xr:uid="{00000000-0005-0000-0000-0000D6010000}"/>
    <cellStyle name="_Budget-2009-MRK&amp;OP_Corp_Eng-Corp_IDC_Budget-280909(14.30)_Inventory" xfId="472" xr:uid="{00000000-0005-0000-0000-0000D7010000}"/>
    <cellStyle name="_Budget-2009-MRK&amp;OP_Corp_Eng-Corp_IDC_Budget-280909(14.30)_Inventory_ADC_LEAD-Q4 '11" xfId="473" xr:uid="{00000000-0005-0000-0000-0000D8010000}"/>
    <cellStyle name="_Budget-2009-MRK&amp;OP_Corp_Eng-Corp_IDC_Budget-280909(14.30)_Template budget น้อง 2011" xfId="474" xr:uid="{00000000-0005-0000-0000-0000D9010000}"/>
    <cellStyle name="_Budget-2009-MRK&amp;OP_Corp_Eng-Corp_IDC_Budget-280909(14.30)_Template budget น้อง 2011_ADC_LEAD-Q4 '11" xfId="475" xr:uid="{00000000-0005-0000-0000-0000DA010000}"/>
    <cellStyle name="_Budget-2009-MRK&amp;OP_Corp_Template budget 2011_12100" xfId="476" xr:uid="{00000000-0005-0000-0000-0000DB010000}"/>
    <cellStyle name="_Budget-2009-MRK&amp;OP_Corp_Template budget 2011_12100 2" xfId="477" xr:uid="{00000000-0005-0000-0000-0000DC010000}"/>
    <cellStyle name="_Budget-2009-MRK&amp;OP_Corp_Template budget 2011_12100_2011 ADC STATEMENT" xfId="478" xr:uid="{00000000-0005-0000-0000-0000DD010000}"/>
    <cellStyle name="_Budget-2009-MRK&amp;OP_Corp_Template budget 2011_12100_2011 ADC STATEMENT_ADC_LEAD-Q4 '11" xfId="479" xr:uid="{00000000-0005-0000-0000-0000DE010000}"/>
    <cellStyle name="_Budget-2009-MRK&amp;OP_Corp_Template budget 2011_12100_ADC_LEAD-Q4 '11" xfId="480" xr:uid="{00000000-0005-0000-0000-0000DF010000}"/>
    <cellStyle name="_Copy of EBITDA by BU_FCST5+7 _YTD aug09" xfId="481" xr:uid="{00000000-0005-0000-0000-0000E0010000}"/>
    <cellStyle name="_Copy of EBITDA by BU_FCST5+7 _YTD aug09 2" xfId="482" xr:uid="{00000000-0005-0000-0000-0000E1010000}"/>
    <cellStyle name="_Copy of EBITDA by BU_FCST5+7 _YTD aug09_AIN_PL_BS_2010_06" xfId="483" xr:uid="{00000000-0005-0000-0000-0000E2010000}"/>
    <cellStyle name="_Copy of EBITDA by BU_FCST5+7 _YTD aug09_AIN_PL_BS_2010_06 2" xfId="484" xr:uid="{00000000-0005-0000-0000-0000E3010000}"/>
    <cellStyle name="_Copy of MW SRAXX Spare part Oct 08" xfId="485" xr:uid="{00000000-0005-0000-0000-0000E4010000}"/>
    <cellStyle name="_Copy of MW SRAXX Spare part Oct 08 2" xfId="486" xr:uid="{00000000-0005-0000-0000-0000E5010000}"/>
    <cellStyle name="_Data Network_Send" xfId="487" xr:uid="{00000000-0005-0000-0000-0000E6010000}"/>
    <cellStyle name="_Data Network_Send_AIN_PL_BS_2010_06" xfId="488" xr:uid="{00000000-0005-0000-0000-0000E7010000}"/>
    <cellStyle name="_Data Network_Send_ITO for FN - 28 Oct" xfId="489" xr:uid="{00000000-0005-0000-0000-0000E8010000}"/>
    <cellStyle name="_detail" xfId="490" xr:uid="{00000000-0005-0000-0000-0000E9010000}"/>
    <cellStyle name="_FC Sub BB 2011_Update" xfId="491" xr:uid="{00000000-0005-0000-0000-0000EA010000}"/>
    <cellStyle name="_FC Sub BB 2011_Update 2" xfId="492" xr:uid="{00000000-0005-0000-0000-0000EB010000}"/>
    <cellStyle name="_FC Sub BB 2011_Update_2011 ADC STATEMENT" xfId="493" xr:uid="{00000000-0005-0000-0000-0000EC010000}"/>
    <cellStyle name="_Final AR ratio-BCC" xfId="494" xr:uid="{00000000-0005-0000-0000-0000ED010000}"/>
    <cellStyle name="_Finance" xfId="495" xr:uid="{00000000-0005-0000-0000-0000EE010000}"/>
    <cellStyle name="_Finance_$Template budget (Buddy) 2011" xfId="496" xr:uid="{00000000-0005-0000-0000-0000EF010000}"/>
    <cellStyle name="_Finance_$Template budget 2011_Revise" xfId="497" xr:uid="{00000000-0005-0000-0000-0000F0010000}"/>
    <cellStyle name="_Finance_$Template budget 2011_Revise 2" xfId="498" xr:uid="{00000000-0005-0000-0000-0000F1010000}"/>
    <cellStyle name="_Finance_$Template budget 2011_Revise_2011 ADC STATEMENT" xfId="499" xr:uid="{00000000-0005-0000-0000-0000F2010000}"/>
    <cellStyle name="_Finance_2010 ADC Rolling forecast 6+6 (10-7-10).1" xfId="500" xr:uid="{00000000-0005-0000-0000-0000F3010000}"/>
    <cellStyle name="_Finance_2010 ADC Rolling forecast 6+6 (10-7-10).1 2" xfId="501" xr:uid="{00000000-0005-0000-0000-0000F4010000}"/>
    <cellStyle name="_Finance_2010 ADC Rolling forecast 6+6 (10-7-10).1_2011 ADC STATEMENT" xfId="502" xr:uid="{00000000-0005-0000-0000-0000F5010000}"/>
    <cellStyle name="_Finance_2010-Cash Flow09" xfId="503" xr:uid="{00000000-0005-0000-0000-0000F6010000}"/>
    <cellStyle name="_Finance_2010-Cash Flow09 2" xfId="504" xr:uid="{00000000-0005-0000-0000-0000F7010000}"/>
    <cellStyle name="_Finance_2010-Cash Flow09_2011 ADC STATEMENT" xfId="505" xr:uid="{00000000-0005-0000-0000-0000F8010000}"/>
    <cellStyle name="_Finance_Inventory" xfId="506" xr:uid="{00000000-0005-0000-0000-0000F9010000}"/>
    <cellStyle name="_Finance_Inventory 2" xfId="507" xr:uid="{00000000-0005-0000-0000-0000FA010000}"/>
    <cellStyle name="_Finance_Inventory_2011 ADC STATEMENT" xfId="508" xr:uid="{00000000-0005-0000-0000-0000FB010000}"/>
    <cellStyle name="_Finance_Template budget 2011_12100" xfId="509" xr:uid="{00000000-0005-0000-0000-0000FC010000}"/>
    <cellStyle name="_Finance_Template budget 2011_12100 2" xfId="510" xr:uid="{00000000-0005-0000-0000-0000FD010000}"/>
    <cellStyle name="_Finance_Template budget 2011_12100_2011 ADC STATEMENT" xfId="511" xr:uid="{00000000-0005-0000-0000-0000FE010000}"/>
    <cellStyle name="_GL" xfId="512" xr:uid="{00000000-0005-0000-0000-0000FF010000}"/>
    <cellStyle name="_GL_$Template budget (Buddy) 2011" xfId="513" xr:uid="{00000000-0005-0000-0000-000000020000}"/>
    <cellStyle name="_GL_$Template budget (Buddy) 2011 2" xfId="514" xr:uid="{00000000-0005-0000-0000-000001020000}"/>
    <cellStyle name="_GL_$Template budget (Buddy) 2011_2011 ADC STATEMENT" xfId="515" xr:uid="{00000000-0005-0000-0000-000002020000}"/>
    <cellStyle name="_GL_$Template budget (Buddy) 2011_2011 ADC STATEMENT_ADC_LEAD-Q4 '11" xfId="516" xr:uid="{00000000-0005-0000-0000-000003020000}"/>
    <cellStyle name="_GL_$Template budget (Buddy) 2011_ADC_LEAD-Q4 '11" xfId="517" xr:uid="{00000000-0005-0000-0000-000004020000}"/>
    <cellStyle name="_GL_$Template budget 2011_Revise" xfId="518" xr:uid="{00000000-0005-0000-0000-000005020000}"/>
    <cellStyle name="_GL_$Template budget 2011_Revise 2" xfId="519" xr:uid="{00000000-0005-0000-0000-000006020000}"/>
    <cellStyle name="_GL_$Template budget 2011_Revise_2011 ADC STATEMENT" xfId="520" xr:uid="{00000000-0005-0000-0000-000007020000}"/>
    <cellStyle name="_GL_$Template budget 2011_Revise_2011 ADC STATEMENT_ADC_LEAD-Q4 '11" xfId="521" xr:uid="{00000000-0005-0000-0000-000008020000}"/>
    <cellStyle name="_GL_$Template budget 2011_Revise_ADC_LEAD-Q4 '11" xfId="522" xr:uid="{00000000-0005-0000-0000-000009020000}"/>
    <cellStyle name="_GL_2010 ADC Rolling forecast 6+6 (10-7-10).1" xfId="523" xr:uid="{00000000-0005-0000-0000-00000A020000}"/>
    <cellStyle name="_GL_2010 ADC Rolling forecast 6+6 (10-7-10).1 2" xfId="524" xr:uid="{00000000-0005-0000-0000-00000B020000}"/>
    <cellStyle name="_GL_2010 ADC Rolling forecast 6+6 (10-7-10).1_2011 ADC STATEMENT" xfId="525" xr:uid="{00000000-0005-0000-0000-00000C020000}"/>
    <cellStyle name="_GL_2010 ADC Rolling forecast 6+6 (10-7-10).1_2011 ADC STATEMENT_ADC_LEAD-Q4 '11" xfId="526" xr:uid="{00000000-0005-0000-0000-00000D020000}"/>
    <cellStyle name="_GL_2010 ADC Rolling forecast 6+6 (10-7-10).1_ADC_LEAD-Q4 '11" xfId="527" xr:uid="{00000000-0005-0000-0000-00000E020000}"/>
    <cellStyle name="_GL_2010-Cash Flow09" xfId="528" xr:uid="{00000000-0005-0000-0000-00000F020000}"/>
    <cellStyle name="_GL_2010-Cash Flow09 2" xfId="529" xr:uid="{00000000-0005-0000-0000-000010020000}"/>
    <cellStyle name="_GL_2010-Cash Flow09_2011 ADC STATEMENT" xfId="530" xr:uid="{00000000-0005-0000-0000-000011020000}"/>
    <cellStyle name="_GL_2010-Cash Flow09_2011 ADC STATEMENT_ADC_LEAD-Q4 '11" xfId="531" xr:uid="{00000000-0005-0000-0000-000012020000}"/>
    <cellStyle name="_GL_2010-Cash Flow09_ADC_LEAD-Q4 '11" xfId="532" xr:uid="{00000000-0005-0000-0000-000013020000}"/>
    <cellStyle name="_GL_ADC_LEAD-Q4 '11" xfId="533" xr:uid="{00000000-0005-0000-0000-000014020000}"/>
    <cellStyle name="_GL_Eng-Corp_IDC_Budget-280909(14.30)" xfId="534" xr:uid="{00000000-0005-0000-0000-000015020000}"/>
    <cellStyle name="_GL_Eng-Corp_IDC_Budget-280909(14.30)_ADC_LEAD-Q4 '11" xfId="535" xr:uid="{00000000-0005-0000-0000-000016020000}"/>
    <cellStyle name="_GL_Eng-Corp_IDC_Budget-280909(14.30)_Inventory" xfId="536" xr:uid="{00000000-0005-0000-0000-000017020000}"/>
    <cellStyle name="_GL_Eng-Corp_IDC_Budget-280909(14.30)_Inventory_ADC_LEAD-Q4 '11" xfId="537" xr:uid="{00000000-0005-0000-0000-000018020000}"/>
    <cellStyle name="_GL_Eng-Corp_IDC_Budget-280909(14.30)_Template budget น้อง 2011" xfId="538" xr:uid="{00000000-0005-0000-0000-000019020000}"/>
    <cellStyle name="_GL_Eng-Corp_IDC_Budget-280909(14.30)_Template budget น้อง 2011_ADC_LEAD-Q4 '11" xfId="539" xr:uid="{00000000-0005-0000-0000-00001A020000}"/>
    <cellStyle name="_GL_Template budget 2011_12100" xfId="540" xr:uid="{00000000-0005-0000-0000-00001B020000}"/>
    <cellStyle name="_GL_Template budget 2011_12100 2" xfId="541" xr:uid="{00000000-0005-0000-0000-00001C020000}"/>
    <cellStyle name="_GL_Template budget 2011_12100_2011 ADC STATEMENT" xfId="542" xr:uid="{00000000-0005-0000-0000-00001D020000}"/>
    <cellStyle name="_GL_Template budget 2011_12100_2011 ADC STATEMENT_ADC_LEAD-Q4 '11" xfId="543" xr:uid="{00000000-0005-0000-0000-00001E020000}"/>
    <cellStyle name="_GL_Template budget 2011_12100_ADC_LEAD-Q4 '11" xfId="544" xr:uid="{00000000-0005-0000-0000-00001F020000}"/>
    <cellStyle name="_Improve Action Node Reliability Sum" xfId="545" xr:uid="{00000000-0005-0000-0000-000020020000}"/>
    <cellStyle name="_Improve Action Node Reliability Sum_AIN_PL_BS_2010_06" xfId="546" xr:uid="{00000000-0005-0000-0000-000021020000}"/>
    <cellStyle name="_Improve Action Node Reliability Sum_ITO for FN - 28 Oct" xfId="547" xr:uid="{00000000-0005-0000-0000-000022020000}"/>
    <cellStyle name="_Ind.xls" xfId="548" xr:uid="{00000000-0005-0000-0000-000023020000}"/>
    <cellStyle name="_Kluber interim by Nat" xfId="549" xr:uid="{00000000-0005-0000-0000-000024020000}"/>
    <cellStyle name="_Kluber interim by Nat_AYUDHYA lease" xfId="550" xr:uid="{00000000-0005-0000-0000-000025020000}"/>
    <cellStyle name="_Kluber interim by Nat_AYUDHYA lease Q3.10" xfId="551" xr:uid="{00000000-0005-0000-0000-000026020000}"/>
    <cellStyle name="_Kluber interim by Nat_AYUDHYA lease Q4.10" xfId="552" xr:uid="{00000000-0005-0000-0000-000027020000}"/>
    <cellStyle name="_Kluber interim by Nat_leasing AYUDHYA" xfId="553" xr:uid="{00000000-0005-0000-0000-000028020000}"/>
    <cellStyle name="_Kluber interim by Nat_MMT AYUDHYA lease Q3" xfId="554" xr:uid="{00000000-0005-0000-0000-000029020000}"/>
    <cellStyle name="_KPI All" xfId="555" xr:uid="{00000000-0005-0000-0000-00002A020000}"/>
    <cellStyle name="_KPI All_pym" xfId="556" xr:uid="{00000000-0005-0000-0000-00002B020000}"/>
    <cellStyle name="_KPI Recurring On Progress_Apr" xfId="557" xr:uid="{00000000-0005-0000-0000-00002C020000}"/>
    <cellStyle name="_KPI Recurring On Progress_Apr_pym" xfId="558" xr:uid="{00000000-0005-0000-0000-00002D020000}"/>
    <cellStyle name="_Lead Seiko" xfId="559" xr:uid="{00000000-0005-0000-0000-00002E020000}"/>
    <cellStyle name="_LTX-DEC05" xfId="560" xr:uid="{00000000-0005-0000-0000-00002F020000}"/>
    <cellStyle name="_MATAQ2'05" xfId="561" xr:uid="{00000000-0005-0000-0000-000030020000}"/>
    <cellStyle name="_Opex2009" xfId="562" xr:uid="{00000000-0005-0000-0000-000031020000}"/>
    <cellStyle name="_Opex2009_AIN_PL_BS_2010_06" xfId="563" xr:uid="{00000000-0005-0000-0000-000032020000}"/>
    <cellStyle name="_PCC_Q2'05" xfId="564" xr:uid="{00000000-0005-0000-0000-000033020000}"/>
    <cellStyle name="_PCC_Q'3 05-Tal" xfId="565" xr:uid="{00000000-0005-0000-0000-000034020000}"/>
    <cellStyle name="_PCC-Tal" xfId="566" xr:uid="{00000000-0005-0000-0000-000035020000}"/>
    <cellStyle name="_Q2'05-Jeab" xfId="567" xr:uid="{00000000-0005-0000-0000-000036020000}"/>
    <cellStyle name="_Reduct SGA 2009" xfId="568" xr:uid="{00000000-0005-0000-0000-000037020000}"/>
    <cellStyle name="_Reduct SGA 2009_AIN_PL_BS_2010_06" xfId="569" xr:uid="{00000000-0005-0000-0000-000038020000}"/>
    <cellStyle name="_Regional OPEX 2009 (2) (3)" xfId="570" xr:uid="{00000000-0005-0000-0000-000039020000}"/>
    <cellStyle name="_Regional OPEX 2009 (2) (3)_AIN_PL_BS_2010_06" xfId="571" xr:uid="{00000000-0005-0000-0000-00003A020000}"/>
    <cellStyle name="_Report Region South - February 2009 " xfId="572" xr:uid="{00000000-0005-0000-0000-00003B020000}"/>
    <cellStyle name="_Report Region South - February 2009  2" xfId="573" xr:uid="{00000000-0005-0000-0000-00003C020000}"/>
    <cellStyle name="_Report Region South - February 2009 _AIN_PL_BS_2010_06" xfId="574" xr:uid="{00000000-0005-0000-0000-00003D020000}"/>
    <cellStyle name="_Report Region South - February 2009 _AIN_PL_BS_2010_06 2" xfId="575" xr:uid="{00000000-0005-0000-0000-00003E020000}"/>
    <cellStyle name="_Roche Thailand 2005-1" xfId="576" xr:uid="{00000000-0005-0000-0000-00003F020000}"/>
    <cellStyle name="_ROS_KPI_Update 29.04.09" xfId="577" xr:uid="{00000000-0005-0000-0000-000040020000}"/>
    <cellStyle name="_ROS_KPI_Update 29.04.09 2" xfId="578" xr:uid="{00000000-0005-0000-0000-000041020000}"/>
    <cellStyle name="_ROS_KPI_Update 29.04.09_AIN_PL_BS_2010_06" xfId="579" xr:uid="{00000000-0005-0000-0000-000042020000}"/>
    <cellStyle name="_ROS_KPI_Update 29.04.09_AIN_PL_BS_2010_06 2" xfId="580" xr:uid="{00000000-0005-0000-0000-000043020000}"/>
    <cellStyle name="_ROS_Update 01.04.09" xfId="581" xr:uid="{00000000-0005-0000-0000-000044020000}"/>
    <cellStyle name="_ROS_Update 01.04.09_AIN_PL_BS_2010_06" xfId="582" xr:uid="{00000000-0005-0000-0000-000045020000}"/>
    <cellStyle name="_ROS_Update 14.01.09" xfId="583" xr:uid="{00000000-0005-0000-0000-000046020000}"/>
    <cellStyle name="_ROS_Update 14.01.09_AIN_PL_BS_2010_06" xfId="584" xr:uid="{00000000-0005-0000-0000-000047020000}"/>
    <cellStyle name="_salary reconcile-sima" xfId="585" xr:uid="{00000000-0005-0000-0000-000048020000}"/>
    <cellStyle name="_SBN CAPEX PO Outstanding as of May 09" xfId="586" xr:uid="{00000000-0005-0000-0000-000049020000}"/>
    <cellStyle name="_SBN Financial Model_2009_5+7_rev" xfId="587" xr:uid="{00000000-0005-0000-0000-00004A020000}"/>
    <cellStyle name="_Seiko 07 31 06" xfId="588" xr:uid="{00000000-0005-0000-0000-00004B020000}"/>
    <cellStyle name="_SG&amp;A_BY COST CENTER" xfId="589" xr:uid="{00000000-0005-0000-0000-00004C020000}"/>
    <cellStyle name="_SG&amp;A_BY COST CENTER 2" xfId="590" xr:uid="{00000000-0005-0000-0000-00004D020000}"/>
    <cellStyle name="_SG&amp;A_BY COST CENTER_AIN_PL_BS_2010_06" xfId="591" xr:uid="{00000000-0005-0000-0000-00004E020000}"/>
    <cellStyle name="_SG&amp;A_BY COST CENTER_AIN_PL_BS_2010_06 2" xfId="592" xr:uid="{00000000-0005-0000-0000-00004F020000}"/>
    <cellStyle name="_SGA  2009  " xfId="593" xr:uid="{00000000-0005-0000-0000-000050020000}"/>
    <cellStyle name="_SGA  2009  _AIN_PL_BS_2010_06" xfId="594" xr:uid="{00000000-0005-0000-0000-000051020000}"/>
    <cellStyle name="_Showa-2004-Test" xfId="595" xr:uid="{00000000-0005-0000-0000-000052020000}"/>
    <cellStyle name="_Sima Top Q2'07" xfId="596" xr:uid="{00000000-0005-0000-0000-000053020000}"/>
    <cellStyle name="_SimaTech-Dec05" xfId="597" xr:uid="{00000000-0005-0000-0000-000054020000}"/>
    <cellStyle name="_Template for CAPEX_2011 7 Oct 10 (2)" xfId="598" xr:uid="{00000000-0005-0000-0000-000055020000}"/>
    <cellStyle name="_Template for CAPEX_2011 7 Oct 10 (2)_AIN OPEX 2011" xfId="599" xr:uid="{00000000-0005-0000-0000-000056020000}"/>
    <cellStyle name="_Template for CAPEX_2011 7 Oct 10 (2)_ITO for FN - 28 Oct" xfId="600" xr:uid="{00000000-0005-0000-0000-000057020000}"/>
    <cellStyle name="_Template_August2010" xfId="601" xr:uid="{00000000-0005-0000-0000-000058020000}"/>
    <cellStyle name="_Template_August2010_AIN OPEX 2011" xfId="602" xr:uid="{00000000-0005-0000-0000-000059020000}"/>
    <cellStyle name="_Template_August2010_ITO for FN - 28 Oct" xfId="603" xr:uid="{00000000-0005-0000-0000-00005A020000}"/>
    <cellStyle name="_test purchase-Mega" xfId="604" xr:uid="{00000000-0005-0000-0000-00005B020000}"/>
    <cellStyle name="_Test sales-Kluber" xfId="605" xr:uid="{00000000-0005-0000-0000-00005C020000}"/>
    <cellStyle name="_Test sales-Kluber_AYUDHYA lease" xfId="606" xr:uid="{00000000-0005-0000-0000-00005D020000}"/>
    <cellStyle name="_Test sales-Kluber_AYUDHYA lease Q3.10" xfId="607" xr:uid="{00000000-0005-0000-0000-00005E020000}"/>
    <cellStyle name="_Test sales-Kluber_AYUDHYA lease Q4.10" xfId="608" xr:uid="{00000000-0005-0000-0000-00005F020000}"/>
    <cellStyle name="_Test sales-Kluber_leasing AYUDHYA" xfId="609" xr:uid="{00000000-0005-0000-0000-000060020000}"/>
    <cellStyle name="_Test sales-Kluber_MMT AYUDHYA lease Q3" xfId="610" xr:uid="{00000000-0005-0000-0000-000061020000}"/>
    <cellStyle name="_Thai Semcon_Top_Midyear_06" xfId="611" xr:uid="{00000000-0005-0000-0000-000062020000}"/>
    <cellStyle name="_Thai Semcon_Top_Midyear_06_AYUDHYA lease" xfId="612" xr:uid="{00000000-0005-0000-0000-000063020000}"/>
    <cellStyle name="_Thai Semcon_Top_Midyear_06_AYUDHYA lease Q3.10" xfId="613" xr:uid="{00000000-0005-0000-0000-000064020000}"/>
    <cellStyle name="_Thai Semcon_Top_Midyear_06_AYUDHYA lease Q4.10" xfId="614" xr:uid="{00000000-0005-0000-0000-000065020000}"/>
    <cellStyle name="_Thai Semcon_Top_Midyear_06_leasing AYUDHYA" xfId="615" xr:uid="{00000000-0005-0000-0000-000066020000}"/>
    <cellStyle name="_Thai Semcon_Top_Midyear_06_MMT AYUDHYA lease Q3" xfId="616" xr:uid="{00000000-0005-0000-0000-000067020000}"/>
    <cellStyle name="_Top Yamasei 31 Dec 06 Additional" xfId="617" xr:uid="{00000000-0005-0000-0000-000068020000}"/>
    <cellStyle name="_Top Yamasei 31 Dec 06 Additional_AYUDHYA lease" xfId="618" xr:uid="{00000000-0005-0000-0000-000069020000}"/>
    <cellStyle name="_Top Yamasei 31 Dec 06 Additional_AYUDHYA lease Q3.10" xfId="619" xr:uid="{00000000-0005-0000-0000-00006A020000}"/>
    <cellStyle name="_Top Yamasei 31 Dec 06 Additional_AYUDHYA lease Q4.10" xfId="620" xr:uid="{00000000-0005-0000-0000-00006B020000}"/>
    <cellStyle name="_Top Yamasei 31 Dec 06 Additional_leasing AYUDHYA" xfId="621" xr:uid="{00000000-0005-0000-0000-00006C020000}"/>
    <cellStyle name="_Top Yamasei 31 Dec 06 Additional_MMT AYUDHYA lease Q3" xfId="622" xr:uid="{00000000-0005-0000-0000-00006D020000}"/>
    <cellStyle name="_TOP_KLUBER" xfId="623" xr:uid="{00000000-0005-0000-0000-00006E020000}"/>
    <cellStyle name="_TO-S COST 062008 HF'08" xfId="624" xr:uid="{00000000-0005-0000-0000-00006F020000}"/>
    <cellStyle name="_TO-S COST 062008 HF'08 2" xfId="625" xr:uid="{00000000-0005-0000-0000-000070020000}"/>
    <cellStyle name="_TO-S COST 062008 HF'08_AIN_PL_BS_2010_06" xfId="626" xr:uid="{00000000-0005-0000-0000-000071020000}"/>
    <cellStyle name="_TO-S COST 062008 HF'08_AIN_PL_BS_2010_06 2" xfId="627" xr:uid="{00000000-0005-0000-0000-000072020000}"/>
    <cellStyle name="_TO-S COST 2009_v1" xfId="628" xr:uid="{00000000-0005-0000-0000-000073020000}"/>
    <cellStyle name="_TO-S COST 2009_v1 2" xfId="629" xr:uid="{00000000-0005-0000-0000-000074020000}"/>
    <cellStyle name="_TO-S COST 2009_v1_AIN_PL_BS_2010_06" xfId="630" xr:uid="{00000000-0005-0000-0000-000075020000}"/>
    <cellStyle name="_TO-S COST 2009_v1_AIN_PL_BS_2010_06 2" xfId="631" xr:uid="{00000000-0005-0000-0000-000076020000}"/>
    <cellStyle name="_TO-S COST 2009_v1_ITO for FN - 28 Oct" xfId="632" xr:uid="{00000000-0005-0000-0000-000077020000}"/>
    <cellStyle name="_TO-S COST 2009_v1_ITO for FN - 28 Oct 2" xfId="633" xr:uid="{00000000-0005-0000-0000-000078020000}"/>
    <cellStyle name="_TO-S COST 2009_v5" xfId="634" xr:uid="{00000000-0005-0000-0000-000079020000}"/>
    <cellStyle name="_TO-S COST 2009_v5 2" xfId="635" xr:uid="{00000000-0005-0000-0000-00007A020000}"/>
    <cellStyle name="_TO-S COST 2009_v5_AIN_PL_BS_2010_06" xfId="636" xr:uid="{00000000-0005-0000-0000-00007B020000}"/>
    <cellStyle name="_TO-S COST 2009_v5_AIN_PL_BS_2010_06 2" xfId="637" xr:uid="{00000000-0005-0000-0000-00007C020000}"/>
    <cellStyle name="_Total" xfId="638" xr:uid="{00000000-0005-0000-0000-00007D020000}"/>
    <cellStyle name="_Total 2" xfId="639" xr:uid="{00000000-0005-0000-0000-00007E020000}"/>
    <cellStyle name="_Total_AIN OPEX 2011" xfId="640" xr:uid="{00000000-0005-0000-0000-00007F020000}"/>
    <cellStyle name="_Total_AIN OPEX 2011 2" xfId="641" xr:uid="{00000000-0005-0000-0000-000080020000}"/>
    <cellStyle name="_Total_ITO for FN - 28 Oct" xfId="642" xr:uid="{00000000-0005-0000-0000-000081020000}"/>
    <cellStyle name="_Total_ITO for FN - 28 Oct 2" xfId="643" xr:uid="{00000000-0005-0000-0000-000082020000}"/>
    <cellStyle name="_Update 07 01 2009 Sum SGA  2009  by Cost Center ROS -จากAAM-S ส่งให้แต่ละ CC" xfId="644" xr:uid="{00000000-0005-0000-0000-000083020000}"/>
    <cellStyle name="_Update 07 01 2009 Sum SGA  2009  by Cost Center ROS -จากAAM-S ส่งให้แต่ละ CC_AIN_PL_BS_2010_06" xfId="645" xr:uid="{00000000-0005-0000-0000-000084020000}"/>
    <cellStyle name="_V1" xfId="646" xr:uid="{00000000-0005-0000-0000-000085020000}"/>
    <cellStyle name="_Worksheet in cost from LM" xfId="647" xr:uid="{00000000-0005-0000-0000-000086020000}"/>
    <cellStyle name="_Worksheet in cost from LM_AIN_PL_BS_2010_06" xfId="648" xr:uid="{00000000-0005-0000-0000-000087020000}"/>
    <cellStyle name="_wp 12.31.05" xfId="649" xr:uid="{00000000-0005-0000-0000-000088020000}"/>
    <cellStyle name="_wp NI31.12.06-nan.new" xfId="650" xr:uid="{00000000-0005-0000-0000-000089020000}"/>
    <cellStyle name="_WP_2003new" xfId="651" xr:uid="{00000000-0005-0000-0000-00008A020000}"/>
    <cellStyle name="_wp_other assets_BCT" xfId="652" xr:uid="{00000000-0005-0000-0000-00008B020000}"/>
    <cellStyle name="_wp_other income_BQR" xfId="653" xr:uid="{00000000-0005-0000-0000-00008C020000}"/>
    <cellStyle name="_Yamasei - FA 07" xfId="654" xr:uid="{00000000-0005-0000-0000-00008D020000}"/>
    <cellStyle name="_Yamasei - FA 07_AYUDHYA lease" xfId="655" xr:uid="{00000000-0005-0000-0000-00008E020000}"/>
    <cellStyle name="_Yamasei - FA 07_AYUDHYA lease Q3.10" xfId="656" xr:uid="{00000000-0005-0000-0000-00008F020000}"/>
    <cellStyle name="_Yamasei - FA 07_AYUDHYA lease Q4.10" xfId="657" xr:uid="{00000000-0005-0000-0000-000090020000}"/>
    <cellStyle name="_Yamasei - FA 07_leasing AYUDHYA" xfId="658" xr:uid="{00000000-0005-0000-0000-000091020000}"/>
    <cellStyle name="_Yamasei - FA 07_MMT AYUDHYA lease Q3" xfId="659" xr:uid="{00000000-0005-0000-0000-000092020000}"/>
    <cellStyle name="_YE" xfId="660" xr:uid="{00000000-0005-0000-0000-000093020000}"/>
    <cellStyle name="_ZC" xfId="661" xr:uid="{00000000-0005-0000-0000-000094020000}"/>
    <cellStyle name="_สูตรค้นหารหัสบัญชี" xfId="662" xr:uid="{00000000-0005-0000-0000-000095020000}"/>
    <cellStyle name="_สูตรค้นหารหัสบัญชี_$Template budget (Buddy) 2011" xfId="663" xr:uid="{00000000-0005-0000-0000-000096020000}"/>
    <cellStyle name="_สูตรค้นหารหัสบัญชี_$Template budget 2011_Revise" xfId="664" xr:uid="{00000000-0005-0000-0000-000097020000}"/>
    <cellStyle name="_สูตรค้นหารหัสบัญชี_$Template budget 2011_Revise 2" xfId="665" xr:uid="{00000000-0005-0000-0000-000098020000}"/>
    <cellStyle name="_สูตรค้นหารหัสบัญชี_$Template budget 2011_Revise_2011 ADC STATEMENT" xfId="666" xr:uid="{00000000-0005-0000-0000-000099020000}"/>
    <cellStyle name="_สูตรค้นหารหัสบัญชี_2010 ADC Rolling forecast 6+6 (10-7-10).1" xfId="667" xr:uid="{00000000-0005-0000-0000-00009A020000}"/>
    <cellStyle name="_สูตรค้นหารหัสบัญชี_2010 ADC Rolling forecast 6+6 (10-7-10).1 2" xfId="668" xr:uid="{00000000-0005-0000-0000-00009B020000}"/>
    <cellStyle name="_สูตรค้นหารหัสบัญชี_2010 ADC Rolling forecast 6+6 (10-7-10).1_2011 ADC STATEMENT" xfId="669" xr:uid="{00000000-0005-0000-0000-00009C020000}"/>
    <cellStyle name="_สูตรค้นหารหัสบัญชี_2010-Cash Flow09" xfId="670" xr:uid="{00000000-0005-0000-0000-00009D020000}"/>
    <cellStyle name="_สูตรค้นหารหัสบัญชี_2010-Cash Flow09 2" xfId="671" xr:uid="{00000000-0005-0000-0000-00009E020000}"/>
    <cellStyle name="_สูตรค้นหารหัสบัญชี_2010-Cash Flow09_2011 ADC STATEMENT" xfId="672" xr:uid="{00000000-0005-0000-0000-00009F020000}"/>
    <cellStyle name="_สูตรค้นหารหัสบัญชี_Inventory" xfId="673" xr:uid="{00000000-0005-0000-0000-0000A0020000}"/>
    <cellStyle name="_สูตรค้นหารหัสบัญชี_Inventory 2" xfId="674" xr:uid="{00000000-0005-0000-0000-0000A1020000}"/>
    <cellStyle name="_สูตรค้นหารหัสบัญชี_Inventory_2011 ADC STATEMENT" xfId="675" xr:uid="{00000000-0005-0000-0000-0000A2020000}"/>
    <cellStyle name="_สูตรค้นหารหัสบัญชี_Template budget 2011_12100" xfId="676" xr:uid="{00000000-0005-0000-0000-0000A3020000}"/>
    <cellStyle name="_สูตรค้นหารหัสบัญชี_Template budget 2011_12100 2" xfId="677" xr:uid="{00000000-0005-0000-0000-0000A4020000}"/>
    <cellStyle name="_สูตรค้นหารหัสบัญชี_Template budget 2011_12100_2011 ADC STATEMENT" xfId="678" xr:uid="{00000000-0005-0000-0000-0000A5020000}"/>
    <cellStyle name="’??? [0.00]_TMCA Spreadsheet(body)" xfId="679" xr:uid="{00000000-0005-0000-0000-0000A6020000}"/>
    <cellStyle name="’???_TMCA Spreadsheet(body)" xfId="680" xr:uid="{00000000-0005-0000-0000-0000A7020000}"/>
    <cellStyle name="•W?_TMCA Spreadsheet(body)" xfId="681" xr:uid="{00000000-0005-0000-0000-0000A8020000}"/>
    <cellStyle name="0,0_x000d__x000a_NA_x000d__x000a_" xfId="682" xr:uid="{00000000-0005-0000-0000-0000A9020000}"/>
    <cellStyle name="0,0_x000d__x000a_NA_x000d__x000a_ 2" xfId="683" xr:uid="{00000000-0005-0000-0000-0000AA020000}"/>
    <cellStyle name="0,0_x000d__x000a_NA_x000d__x000a_ 2 2" xfId="684" xr:uid="{00000000-0005-0000-0000-0000AB020000}"/>
    <cellStyle name="0,0_x000d__x000a_NA_x000d__x000a_ 2 3" xfId="685" xr:uid="{00000000-0005-0000-0000-0000AC020000}"/>
    <cellStyle name="0,0_x000d__x000a_NA_x000d__x000a_ 3" xfId="686" xr:uid="{00000000-0005-0000-0000-0000AD020000}"/>
    <cellStyle name="0,0_x000d__x000a_NA_x000d__x000a_ 3 2" xfId="687" xr:uid="{00000000-0005-0000-0000-0000AE020000}"/>
    <cellStyle name="0,0_x000d__x000a_NA_x000d__x000a_ 4" xfId="688" xr:uid="{00000000-0005-0000-0000-0000AF020000}"/>
    <cellStyle name="0,0_x000d__x000a_NA_x000d__x000a__ITO for FN - 28 Oct" xfId="689" xr:uid="{00000000-0005-0000-0000-0000B0020000}"/>
    <cellStyle name="2)" xfId="690" xr:uid="{00000000-0005-0000-0000-0000B1020000}"/>
    <cellStyle name="20% - Accent1 2" xfId="691" xr:uid="{00000000-0005-0000-0000-0000B2020000}"/>
    <cellStyle name="20% - Accent1 2 2" xfId="692" xr:uid="{00000000-0005-0000-0000-0000B3020000}"/>
    <cellStyle name="20% - Accent1 2 2 2" xfId="693" xr:uid="{00000000-0005-0000-0000-0000B4020000}"/>
    <cellStyle name="20% - Accent1 2 2 3" xfId="694" xr:uid="{00000000-0005-0000-0000-0000B5020000}"/>
    <cellStyle name="20% - Accent1 2 3" xfId="695" xr:uid="{00000000-0005-0000-0000-0000B6020000}"/>
    <cellStyle name="20% - Accent1 2 3 2" xfId="696" xr:uid="{00000000-0005-0000-0000-0000B7020000}"/>
    <cellStyle name="20% - Accent1 2 4" xfId="697" xr:uid="{00000000-0005-0000-0000-0000B8020000}"/>
    <cellStyle name="20% - Accent1 2 5" xfId="698" xr:uid="{00000000-0005-0000-0000-0000B9020000}"/>
    <cellStyle name="20% - Accent1 2 6" xfId="699" xr:uid="{00000000-0005-0000-0000-0000BA020000}"/>
    <cellStyle name="20% - Accent1 3" xfId="700" xr:uid="{00000000-0005-0000-0000-0000BB020000}"/>
    <cellStyle name="20% - Accent1 3 2" xfId="701" xr:uid="{00000000-0005-0000-0000-0000BC020000}"/>
    <cellStyle name="20% - Accent1 3 3" xfId="702" xr:uid="{00000000-0005-0000-0000-0000BD020000}"/>
    <cellStyle name="20% - Accent1 3 4" xfId="703" xr:uid="{00000000-0005-0000-0000-0000BE020000}"/>
    <cellStyle name="20% - Accent1 4" xfId="704" xr:uid="{00000000-0005-0000-0000-0000BF020000}"/>
    <cellStyle name="20% - Accent1 5" xfId="705" xr:uid="{00000000-0005-0000-0000-0000C0020000}"/>
    <cellStyle name="20% - Accent2 2" xfId="706" xr:uid="{00000000-0005-0000-0000-0000C1020000}"/>
    <cellStyle name="20% - Accent2 2 2" xfId="707" xr:uid="{00000000-0005-0000-0000-0000C2020000}"/>
    <cellStyle name="20% - Accent2 2 2 2" xfId="708" xr:uid="{00000000-0005-0000-0000-0000C3020000}"/>
    <cellStyle name="20% - Accent2 2 2 3" xfId="709" xr:uid="{00000000-0005-0000-0000-0000C4020000}"/>
    <cellStyle name="20% - Accent2 2 3" xfId="710" xr:uid="{00000000-0005-0000-0000-0000C5020000}"/>
    <cellStyle name="20% - Accent2 2 3 2" xfId="711" xr:uid="{00000000-0005-0000-0000-0000C6020000}"/>
    <cellStyle name="20% - Accent2 2 4" xfId="712" xr:uid="{00000000-0005-0000-0000-0000C7020000}"/>
    <cellStyle name="20% - Accent2 2 5" xfId="713" xr:uid="{00000000-0005-0000-0000-0000C8020000}"/>
    <cellStyle name="20% - Accent2 2 6" xfId="714" xr:uid="{00000000-0005-0000-0000-0000C9020000}"/>
    <cellStyle name="20% - Accent2 3" xfId="715" xr:uid="{00000000-0005-0000-0000-0000CA020000}"/>
    <cellStyle name="20% - Accent2 3 2" xfId="716" xr:uid="{00000000-0005-0000-0000-0000CB020000}"/>
    <cellStyle name="20% - Accent2 3 3" xfId="717" xr:uid="{00000000-0005-0000-0000-0000CC020000}"/>
    <cellStyle name="20% - Accent2 3 4" xfId="718" xr:uid="{00000000-0005-0000-0000-0000CD020000}"/>
    <cellStyle name="20% - Accent2 4" xfId="719" xr:uid="{00000000-0005-0000-0000-0000CE020000}"/>
    <cellStyle name="20% - Accent2 5" xfId="720" xr:uid="{00000000-0005-0000-0000-0000CF020000}"/>
    <cellStyle name="20% - Accent3 2" xfId="721" xr:uid="{00000000-0005-0000-0000-0000D0020000}"/>
    <cellStyle name="20% - Accent3 2 2" xfId="722" xr:uid="{00000000-0005-0000-0000-0000D1020000}"/>
    <cellStyle name="20% - Accent3 2 2 2" xfId="723" xr:uid="{00000000-0005-0000-0000-0000D2020000}"/>
    <cellStyle name="20% - Accent3 2 2 3" xfId="724" xr:uid="{00000000-0005-0000-0000-0000D3020000}"/>
    <cellStyle name="20% - Accent3 2 3" xfId="725" xr:uid="{00000000-0005-0000-0000-0000D4020000}"/>
    <cellStyle name="20% - Accent3 2 3 2" xfId="726" xr:uid="{00000000-0005-0000-0000-0000D5020000}"/>
    <cellStyle name="20% - Accent3 2 4" xfId="727" xr:uid="{00000000-0005-0000-0000-0000D6020000}"/>
    <cellStyle name="20% - Accent3 2 5" xfId="728" xr:uid="{00000000-0005-0000-0000-0000D7020000}"/>
    <cellStyle name="20% - Accent3 2 6" xfId="729" xr:uid="{00000000-0005-0000-0000-0000D8020000}"/>
    <cellStyle name="20% - Accent3 3" xfId="730" xr:uid="{00000000-0005-0000-0000-0000D9020000}"/>
    <cellStyle name="20% - Accent3 3 2" xfId="731" xr:uid="{00000000-0005-0000-0000-0000DA020000}"/>
    <cellStyle name="20% - Accent3 3 3" xfId="732" xr:uid="{00000000-0005-0000-0000-0000DB020000}"/>
    <cellStyle name="20% - Accent3 3 4" xfId="733" xr:uid="{00000000-0005-0000-0000-0000DC020000}"/>
    <cellStyle name="20% - Accent3 4" xfId="734" xr:uid="{00000000-0005-0000-0000-0000DD020000}"/>
    <cellStyle name="20% - Accent3 5" xfId="735" xr:uid="{00000000-0005-0000-0000-0000DE020000}"/>
    <cellStyle name="20% - Accent4 2" xfId="736" xr:uid="{00000000-0005-0000-0000-0000DF020000}"/>
    <cellStyle name="20% - Accent4 2 2" xfId="737" xr:uid="{00000000-0005-0000-0000-0000E0020000}"/>
    <cellStyle name="20% - Accent4 2 2 2" xfId="738" xr:uid="{00000000-0005-0000-0000-0000E1020000}"/>
    <cellStyle name="20% - Accent4 2 2 3" xfId="739" xr:uid="{00000000-0005-0000-0000-0000E2020000}"/>
    <cellStyle name="20% - Accent4 2 3" xfId="740" xr:uid="{00000000-0005-0000-0000-0000E3020000}"/>
    <cellStyle name="20% - Accent4 2 3 2" xfId="741" xr:uid="{00000000-0005-0000-0000-0000E4020000}"/>
    <cellStyle name="20% - Accent4 2 4" xfId="742" xr:uid="{00000000-0005-0000-0000-0000E5020000}"/>
    <cellStyle name="20% - Accent4 2 5" xfId="743" xr:uid="{00000000-0005-0000-0000-0000E6020000}"/>
    <cellStyle name="20% - Accent4 2 6" xfId="744" xr:uid="{00000000-0005-0000-0000-0000E7020000}"/>
    <cellStyle name="20% - Accent4 3" xfId="745" xr:uid="{00000000-0005-0000-0000-0000E8020000}"/>
    <cellStyle name="20% - Accent4 3 2" xfId="746" xr:uid="{00000000-0005-0000-0000-0000E9020000}"/>
    <cellStyle name="20% - Accent4 3 3" xfId="747" xr:uid="{00000000-0005-0000-0000-0000EA020000}"/>
    <cellStyle name="20% - Accent4 3 4" xfId="748" xr:uid="{00000000-0005-0000-0000-0000EB020000}"/>
    <cellStyle name="20% - Accent4 4" xfId="749" xr:uid="{00000000-0005-0000-0000-0000EC020000}"/>
    <cellStyle name="20% - Accent4 5" xfId="750" xr:uid="{00000000-0005-0000-0000-0000ED020000}"/>
    <cellStyle name="20% - Accent5 2" xfId="751" xr:uid="{00000000-0005-0000-0000-0000EE020000}"/>
    <cellStyle name="20% - Accent5 2 2" xfId="752" xr:uid="{00000000-0005-0000-0000-0000EF020000}"/>
    <cellStyle name="20% - Accent5 2 2 2" xfId="753" xr:uid="{00000000-0005-0000-0000-0000F0020000}"/>
    <cellStyle name="20% - Accent5 2 2 3" xfId="754" xr:uid="{00000000-0005-0000-0000-0000F1020000}"/>
    <cellStyle name="20% - Accent5 2 3" xfId="755" xr:uid="{00000000-0005-0000-0000-0000F2020000}"/>
    <cellStyle name="20% - Accent5 2 3 2" xfId="756" xr:uid="{00000000-0005-0000-0000-0000F3020000}"/>
    <cellStyle name="20% - Accent5 2 4" xfId="757" xr:uid="{00000000-0005-0000-0000-0000F4020000}"/>
    <cellStyle name="20% - Accent5 2 5" xfId="758" xr:uid="{00000000-0005-0000-0000-0000F5020000}"/>
    <cellStyle name="20% - Accent5 2 6" xfId="759" xr:uid="{00000000-0005-0000-0000-0000F6020000}"/>
    <cellStyle name="20% - Accent5 3" xfId="760" xr:uid="{00000000-0005-0000-0000-0000F7020000}"/>
    <cellStyle name="20% - Accent5 3 2" xfId="761" xr:uid="{00000000-0005-0000-0000-0000F8020000}"/>
    <cellStyle name="20% - Accent5 3 3" xfId="762" xr:uid="{00000000-0005-0000-0000-0000F9020000}"/>
    <cellStyle name="20% - Accent5 3 4" xfId="763" xr:uid="{00000000-0005-0000-0000-0000FA020000}"/>
    <cellStyle name="20% - Accent5 4" xfId="764" xr:uid="{00000000-0005-0000-0000-0000FB020000}"/>
    <cellStyle name="20% - Accent5 5" xfId="765" xr:uid="{00000000-0005-0000-0000-0000FC020000}"/>
    <cellStyle name="20% - Accent6 2" xfId="766" xr:uid="{00000000-0005-0000-0000-0000FD020000}"/>
    <cellStyle name="20% - Accent6 2 2" xfId="767" xr:uid="{00000000-0005-0000-0000-0000FE020000}"/>
    <cellStyle name="20% - Accent6 2 2 2" xfId="768" xr:uid="{00000000-0005-0000-0000-0000FF020000}"/>
    <cellStyle name="20% - Accent6 2 2 3" xfId="769" xr:uid="{00000000-0005-0000-0000-000000030000}"/>
    <cellStyle name="20% - Accent6 2 3" xfId="770" xr:uid="{00000000-0005-0000-0000-000001030000}"/>
    <cellStyle name="20% - Accent6 2 3 2" xfId="771" xr:uid="{00000000-0005-0000-0000-000002030000}"/>
    <cellStyle name="20% - Accent6 2 4" xfId="772" xr:uid="{00000000-0005-0000-0000-000003030000}"/>
    <cellStyle name="20% - Accent6 2 5" xfId="773" xr:uid="{00000000-0005-0000-0000-000004030000}"/>
    <cellStyle name="20% - Accent6 2 6" xfId="774" xr:uid="{00000000-0005-0000-0000-000005030000}"/>
    <cellStyle name="20% - Accent6 3" xfId="775" xr:uid="{00000000-0005-0000-0000-000006030000}"/>
    <cellStyle name="20% - Accent6 3 2" xfId="776" xr:uid="{00000000-0005-0000-0000-000007030000}"/>
    <cellStyle name="20% - Accent6 3 3" xfId="777" xr:uid="{00000000-0005-0000-0000-000008030000}"/>
    <cellStyle name="20% - Accent6 3 4" xfId="778" xr:uid="{00000000-0005-0000-0000-000009030000}"/>
    <cellStyle name="20% - Accent6 4" xfId="779" xr:uid="{00000000-0005-0000-0000-00000A030000}"/>
    <cellStyle name="20% - Accent6 5" xfId="780" xr:uid="{00000000-0005-0000-0000-00000B030000}"/>
    <cellStyle name="20% - アクセント 1" xfId="781" xr:uid="{00000000-0005-0000-0000-00000C030000}"/>
    <cellStyle name="20% - アクセント 2" xfId="782" xr:uid="{00000000-0005-0000-0000-00000D030000}"/>
    <cellStyle name="20% - アクセント 3" xfId="783" xr:uid="{00000000-0005-0000-0000-00000E030000}"/>
    <cellStyle name="20% - アクセント 4" xfId="784" xr:uid="{00000000-0005-0000-0000-00000F030000}"/>
    <cellStyle name="20% - アクセント 5" xfId="785" xr:uid="{00000000-0005-0000-0000-000010030000}"/>
    <cellStyle name="20% - アクセント 6" xfId="786" xr:uid="{00000000-0005-0000-0000-000011030000}"/>
    <cellStyle name="20% - ส่วนที่ถูกเน้น1 2" xfId="787" xr:uid="{00000000-0005-0000-0000-000012030000}"/>
    <cellStyle name="20% - ส่วนที่ถูกเน้น2 2" xfId="788" xr:uid="{00000000-0005-0000-0000-000013030000}"/>
    <cellStyle name="20% - ส่วนที่ถูกเน้น3 2" xfId="789" xr:uid="{00000000-0005-0000-0000-000014030000}"/>
    <cellStyle name="20% - ส่วนที่ถูกเน้น4 2" xfId="790" xr:uid="{00000000-0005-0000-0000-000015030000}"/>
    <cellStyle name="20% - ส่วนที่ถูกเน้น5 2" xfId="791" xr:uid="{00000000-0005-0000-0000-000016030000}"/>
    <cellStyle name="20% - ส่วนที่ถูกเน้น6 2" xfId="792" xr:uid="{00000000-0005-0000-0000-000017030000}"/>
    <cellStyle name="20% - 强调文字颜色 1" xfId="793" xr:uid="{00000000-0005-0000-0000-000018030000}"/>
    <cellStyle name="20% - 强调文字颜色 2" xfId="794" xr:uid="{00000000-0005-0000-0000-000019030000}"/>
    <cellStyle name="20% - 强调文字颜色 3" xfId="795" xr:uid="{00000000-0005-0000-0000-00001A030000}"/>
    <cellStyle name="20% - 强调文字颜色 4" xfId="796" xr:uid="{00000000-0005-0000-0000-00001B030000}"/>
    <cellStyle name="20% - 强调文字颜色 5" xfId="797" xr:uid="{00000000-0005-0000-0000-00001C030000}"/>
    <cellStyle name="20% - 强调文字颜色 6" xfId="798" xr:uid="{00000000-0005-0000-0000-00001D030000}"/>
    <cellStyle name="2decimal" xfId="799" xr:uid="{00000000-0005-0000-0000-00001E030000}"/>
    <cellStyle name="40% - Accent1 2" xfId="800" xr:uid="{00000000-0005-0000-0000-00001F030000}"/>
    <cellStyle name="40% - Accent1 2 2" xfId="801" xr:uid="{00000000-0005-0000-0000-000020030000}"/>
    <cellStyle name="40% - Accent1 2 2 2" xfId="802" xr:uid="{00000000-0005-0000-0000-000021030000}"/>
    <cellStyle name="40% - Accent1 2 2 3" xfId="803" xr:uid="{00000000-0005-0000-0000-000022030000}"/>
    <cellStyle name="40% - Accent1 2 3" xfId="804" xr:uid="{00000000-0005-0000-0000-000023030000}"/>
    <cellStyle name="40% - Accent1 2 3 2" xfId="805" xr:uid="{00000000-0005-0000-0000-000024030000}"/>
    <cellStyle name="40% - Accent1 2 4" xfId="806" xr:uid="{00000000-0005-0000-0000-000025030000}"/>
    <cellStyle name="40% - Accent1 2 5" xfId="807" xr:uid="{00000000-0005-0000-0000-000026030000}"/>
    <cellStyle name="40% - Accent1 2 6" xfId="808" xr:uid="{00000000-0005-0000-0000-000027030000}"/>
    <cellStyle name="40% - Accent1 3" xfId="809" xr:uid="{00000000-0005-0000-0000-000028030000}"/>
    <cellStyle name="40% - Accent1 3 2" xfId="810" xr:uid="{00000000-0005-0000-0000-000029030000}"/>
    <cellStyle name="40% - Accent1 3 3" xfId="811" xr:uid="{00000000-0005-0000-0000-00002A030000}"/>
    <cellStyle name="40% - Accent1 3 4" xfId="812" xr:uid="{00000000-0005-0000-0000-00002B030000}"/>
    <cellStyle name="40% - Accent1 4" xfId="813" xr:uid="{00000000-0005-0000-0000-00002C030000}"/>
    <cellStyle name="40% - Accent1 5" xfId="814" xr:uid="{00000000-0005-0000-0000-00002D030000}"/>
    <cellStyle name="40% - Accent2 2" xfId="815" xr:uid="{00000000-0005-0000-0000-00002E030000}"/>
    <cellStyle name="40% - Accent2 2 2" xfId="816" xr:uid="{00000000-0005-0000-0000-00002F030000}"/>
    <cellStyle name="40% - Accent2 2 2 2" xfId="817" xr:uid="{00000000-0005-0000-0000-000030030000}"/>
    <cellStyle name="40% - Accent2 2 2 3" xfId="818" xr:uid="{00000000-0005-0000-0000-000031030000}"/>
    <cellStyle name="40% - Accent2 2 3" xfId="819" xr:uid="{00000000-0005-0000-0000-000032030000}"/>
    <cellStyle name="40% - Accent2 2 3 2" xfId="820" xr:uid="{00000000-0005-0000-0000-000033030000}"/>
    <cellStyle name="40% - Accent2 2 4" xfId="821" xr:uid="{00000000-0005-0000-0000-000034030000}"/>
    <cellStyle name="40% - Accent2 2 5" xfId="822" xr:uid="{00000000-0005-0000-0000-000035030000}"/>
    <cellStyle name="40% - Accent2 2 6" xfId="823" xr:uid="{00000000-0005-0000-0000-000036030000}"/>
    <cellStyle name="40% - Accent2 3" xfId="824" xr:uid="{00000000-0005-0000-0000-000037030000}"/>
    <cellStyle name="40% - Accent2 3 2" xfId="825" xr:uid="{00000000-0005-0000-0000-000038030000}"/>
    <cellStyle name="40% - Accent2 3 3" xfId="826" xr:uid="{00000000-0005-0000-0000-000039030000}"/>
    <cellStyle name="40% - Accent2 3 4" xfId="827" xr:uid="{00000000-0005-0000-0000-00003A030000}"/>
    <cellStyle name="40% - Accent2 4" xfId="828" xr:uid="{00000000-0005-0000-0000-00003B030000}"/>
    <cellStyle name="40% - Accent2 5" xfId="829" xr:uid="{00000000-0005-0000-0000-00003C030000}"/>
    <cellStyle name="40% - Accent3 2" xfId="830" xr:uid="{00000000-0005-0000-0000-00003D030000}"/>
    <cellStyle name="40% - Accent3 2 2" xfId="831" xr:uid="{00000000-0005-0000-0000-00003E030000}"/>
    <cellStyle name="40% - Accent3 2 2 2" xfId="832" xr:uid="{00000000-0005-0000-0000-00003F030000}"/>
    <cellStyle name="40% - Accent3 2 2 3" xfId="833" xr:uid="{00000000-0005-0000-0000-000040030000}"/>
    <cellStyle name="40% - Accent3 2 3" xfId="834" xr:uid="{00000000-0005-0000-0000-000041030000}"/>
    <cellStyle name="40% - Accent3 2 3 2" xfId="835" xr:uid="{00000000-0005-0000-0000-000042030000}"/>
    <cellStyle name="40% - Accent3 2 4" xfId="836" xr:uid="{00000000-0005-0000-0000-000043030000}"/>
    <cellStyle name="40% - Accent3 2 5" xfId="837" xr:uid="{00000000-0005-0000-0000-000044030000}"/>
    <cellStyle name="40% - Accent3 2 6" xfId="838" xr:uid="{00000000-0005-0000-0000-000045030000}"/>
    <cellStyle name="40% - Accent3 3" xfId="839" xr:uid="{00000000-0005-0000-0000-000046030000}"/>
    <cellStyle name="40% - Accent3 3 2" xfId="840" xr:uid="{00000000-0005-0000-0000-000047030000}"/>
    <cellStyle name="40% - Accent3 3 3" xfId="841" xr:uid="{00000000-0005-0000-0000-000048030000}"/>
    <cellStyle name="40% - Accent3 3 4" xfId="842" xr:uid="{00000000-0005-0000-0000-000049030000}"/>
    <cellStyle name="40% - Accent3 4" xfId="843" xr:uid="{00000000-0005-0000-0000-00004A030000}"/>
    <cellStyle name="40% - Accent3 5" xfId="844" xr:uid="{00000000-0005-0000-0000-00004B030000}"/>
    <cellStyle name="40% - Accent4 2" xfId="845" xr:uid="{00000000-0005-0000-0000-00004C030000}"/>
    <cellStyle name="40% - Accent4 2 2" xfId="846" xr:uid="{00000000-0005-0000-0000-00004D030000}"/>
    <cellStyle name="40% - Accent4 2 2 2" xfId="847" xr:uid="{00000000-0005-0000-0000-00004E030000}"/>
    <cellStyle name="40% - Accent4 2 2 3" xfId="848" xr:uid="{00000000-0005-0000-0000-00004F030000}"/>
    <cellStyle name="40% - Accent4 2 3" xfId="849" xr:uid="{00000000-0005-0000-0000-000050030000}"/>
    <cellStyle name="40% - Accent4 2 3 2" xfId="850" xr:uid="{00000000-0005-0000-0000-000051030000}"/>
    <cellStyle name="40% - Accent4 2 4" xfId="851" xr:uid="{00000000-0005-0000-0000-000052030000}"/>
    <cellStyle name="40% - Accent4 2 5" xfId="852" xr:uid="{00000000-0005-0000-0000-000053030000}"/>
    <cellStyle name="40% - Accent4 2 6" xfId="853" xr:uid="{00000000-0005-0000-0000-000054030000}"/>
    <cellStyle name="40% - Accent4 3" xfId="854" xr:uid="{00000000-0005-0000-0000-000055030000}"/>
    <cellStyle name="40% - Accent4 3 2" xfId="855" xr:uid="{00000000-0005-0000-0000-000056030000}"/>
    <cellStyle name="40% - Accent4 3 3" xfId="856" xr:uid="{00000000-0005-0000-0000-000057030000}"/>
    <cellStyle name="40% - Accent4 3 4" xfId="857" xr:uid="{00000000-0005-0000-0000-000058030000}"/>
    <cellStyle name="40% - Accent4 4" xfId="858" xr:uid="{00000000-0005-0000-0000-000059030000}"/>
    <cellStyle name="40% - Accent4 5" xfId="859" xr:uid="{00000000-0005-0000-0000-00005A030000}"/>
    <cellStyle name="40% - Accent5 2" xfId="860" xr:uid="{00000000-0005-0000-0000-00005B030000}"/>
    <cellStyle name="40% - Accent5 2 2" xfId="861" xr:uid="{00000000-0005-0000-0000-00005C030000}"/>
    <cellStyle name="40% - Accent5 2 2 2" xfId="862" xr:uid="{00000000-0005-0000-0000-00005D030000}"/>
    <cellStyle name="40% - Accent5 2 2 3" xfId="863" xr:uid="{00000000-0005-0000-0000-00005E030000}"/>
    <cellStyle name="40% - Accent5 2 3" xfId="864" xr:uid="{00000000-0005-0000-0000-00005F030000}"/>
    <cellStyle name="40% - Accent5 2 3 2" xfId="865" xr:uid="{00000000-0005-0000-0000-000060030000}"/>
    <cellStyle name="40% - Accent5 2 4" xfId="866" xr:uid="{00000000-0005-0000-0000-000061030000}"/>
    <cellStyle name="40% - Accent5 2 5" xfId="867" xr:uid="{00000000-0005-0000-0000-000062030000}"/>
    <cellStyle name="40% - Accent5 2 6" xfId="868" xr:uid="{00000000-0005-0000-0000-000063030000}"/>
    <cellStyle name="40% - Accent5 3" xfId="869" xr:uid="{00000000-0005-0000-0000-000064030000}"/>
    <cellStyle name="40% - Accent5 3 2" xfId="870" xr:uid="{00000000-0005-0000-0000-000065030000}"/>
    <cellStyle name="40% - Accent5 3 3" xfId="871" xr:uid="{00000000-0005-0000-0000-000066030000}"/>
    <cellStyle name="40% - Accent5 3 4" xfId="872" xr:uid="{00000000-0005-0000-0000-000067030000}"/>
    <cellStyle name="40% - Accent5 4" xfId="873" xr:uid="{00000000-0005-0000-0000-000068030000}"/>
    <cellStyle name="40% - Accent5 5" xfId="874" xr:uid="{00000000-0005-0000-0000-000069030000}"/>
    <cellStyle name="40% - Accent6 2" xfId="875" xr:uid="{00000000-0005-0000-0000-00006A030000}"/>
    <cellStyle name="40% - Accent6 2 2" xfId="876" xr:uid="{00000000-0005-0000-0000-00006B030000}"/>
    <cellStyle name="40% - Accent6 2 2 2" xfId="877" xr:uid="{00000000-0005-0000-0000-00006C030000}"/>
    <cellStyle name="40% - Accent6 2 2 3" xfId="878" xr:uid="{00000000-0005-0000-0000-00006D030000}"/>
    <cellStyle name="40% - Accent6 2 3" xfId="879" xr:uid="{00000000-0005-0000-0000-00006E030000}"/>
    <cellStyle name="40% - Accent6 2 3 2" xfId="880" xr:uid="{00000000-0005-0000-0000-00006F030000}"/>
    <cellStyle name="40% - Accent6 2 4" xfId="881" xr:uid="{00000000-0005-0000-0000-000070030000}"/>
    <cellStyle name="40% - Accent6 2 5" xfId="882" xr:uid="{00000000-0005-0000-0000-000071030000}"/>
    <cellStyle name="40% - Accent6 2 6" xfId="883" xr:uid="{00000000-0005-0000-0000-000072030000}"/>
    <cellStyle name="40% - Accent6 3" xfId="884" xr:uid="{00000000-0005-0000-0000-000073030000}"/>
    <cellStyle name="40% - Accent6 3 2" xfId="885" xr:uid="{00000000-0005-0000-0000-000074030000}"/>
    <cellStyle name="40% - Accent6 3 3" xfId="886" xr:uid="{00000000-0005-0000-0000-000075030000}"/>
    <cellStyle name="40% - Accent6 3 4" xfId="887" xr:uid="{00000000-0005-0000-0000-000076030000}"/>
    <cellStyle name="40% - Accent6 4" xfId="888" xr:uid="{00000000-0005-0000-0000-000077030000}"/>
    <cellStyle name="40% - Accent6 5" xfId="889" xr:uid="{00000000-0005-0000-0000-000078030000}"/>
    <cellStyle name="40% - アクセント 1" xfId="890" xr:uid="{00000000-0005-0000-0000-000079030000}"/>
    <cellStyle name="40% - アクセント 2" xfId="891" xr:uid="{00000000-0005-0000-0000-00007A030000}"/>
    <cellStyle name="40% - アクセント 3" xfId="892" xr:uid="{00000000-0005-0000-0000-00007B030000}"/>
    <cellStyle name="40% - アクセント 4" xfId="893" xr:uid="{00000000-0005-0000-0000-00007C030000}"/>
    <cellStyle name="40% - アクセント 5" xfId="894" xr:uid="{00000000-0005-0000-0000-00007D030000}"/>
    <cellStyle name="40% - アクセント 6" xfId="895" xr:uid="{00000000-0005-0000-0000-00007E030000}"/>
    <cellStyle name="40% - ส่วนที่ถูกเน้น1 2" xfId="896" xr:uid="{00000000-0005-0000-0000-00007F030000}"/>
    <cellStyle name="40% - ส่วนที่ถูกเน้น2 2" xfId="897" xr:uid="{00000000-0005-0000-0000-000080030000}"/>
    <cellStyle name="40% - ส่วนที่ถูกเน้น3 2" xfId="898" xr:uid="{00000000-0005-0000-0000-000081030000}"/>
    <cellStyle name="40% - ส่วนที่ถูกเน้น4 2" xfId="899" xr:uid="{00000000-0005-0000-0000-000082030000}"/>
    <cellStyle name="40% - ส่วนที่ถูกเน้น5 2" xfId="900" xr:uid="{00000000-0005-0000-0000-000083030000}"/>
    <cellStyle name="40% - ส่วนที่ถูกเน้น6 2" xfId="901" xr:uid="{00000000-0005-0000-0000-000084030000}"/>
    <cellStyle name="40% - 强调文字颜色 1" xfId="902" xr:uid="{00000000-0005-0000-0000-000085030000}"/>
    <cellStyle name="40% - 强调文字颜色 2" xfId="903" xr:uid="{00000000-0005-0000-0000-000086030000}"/>
    <cellStyle name="40% - 强调文字颜色 3" xfId="904" xr:uid="{00000000-0005-0000-0000-000087030000}"/>
    <cellStyle name="40% - 强调文字颜色 4" xfId="905" xr:uid="{00000000-0005-0000-0000-000088030000}"/>
    <cellStyle name="40% - 强调文字颜色 5" xfId="906" xr:uid="{00000000-0005-0000-0000-000089030000}"/>
    <cellStyle name="40% - 强调文字颜色 6" xfId="907" xr:uid="{00000000-0005-0000-0000-00008A030000}"/>
    <cellStyle name="594941.25" xfId="908" xr:uid="{00000000-0005-0000-0000-00008B030000}"/>
    <cellStyle name="60% - Accent1 2" xfId="909" xr:uid="{00000000-0005-0000-0000-00008C030000}"/>
    <cellStyle name="60% - Accent1 2 2" xfId="910" xr:uid="{00000000-0005-0000-0000-00008D030000}"/>
    <cellStyle name="60% - Accent1 2 2 2" xfId="911" xr:uid="{00000000-0005-0000-0000-00008E030000}"/>
    <cellStyle name="60% - Accent1 2 3" xfId="912" xr:uid="{00000000-0005-0000-0000-00008F030000}"/>
    <cellStyle name="60% - Accent1 3" xfId="913" xr:uid="{00000000-0005-0000-0000-000090030000}"/>
    <cellStyle name="60% - Accent1 3 2" xfId="914" xr:uid="{00000000-0005-0000-0000-000091030000}"/>
    <cellStyle name="60% - Accent1 4" xfId="915" xr:uid="{00000000-0005-0000-0000-000092030000}"/>
    <cellStyle name="60% - Accent1 5" xfId="916" xr:uid="{00000000-0005-0000-0000-000093030000}"/>
    <cellStyle name="60% - Accent2 2" xfId="917" xr:uid="{00000000-0005-0000-0000-000094030000}"/>
    <cellStyle name="60% - Accent2 2 2" xfId="918" xr:uid="{00000000-0005-0000-0000-000095030000}"/>
    <cellStyle name="60% - Accent2 2 2 2" xfId="919" xr:uid="{00000000-0005-0000-0000-000096030000}"/>
    <cellStyle name="60% - Accent2 2 3" xfId="920" xr:uid="{00000000-0005-0000-0000-000097030000}"/>
    <cellStyle name="60% - Accent2 3" xfId="921" xr:uid="{00000000-0005-0000-0000-000098030000}"/>
    <cellStyle name="60% - Accent2 3 2" xfId="922" xr:uid="{00000000-0005-0000-0000-000099030000}"/>
    <cellStyle name="60% - Accent2 4" xfId="923" xr:uid="{00000000-0005-0000-0000-00009A030000}"/>
    <cellStyle name="60% - Accent2 5" xfId="924" xr:uid="{00000000-0005-0000-0000-00009B030000}"/>
    <cellStyle name="60% - Accent3 2" xfId="925" xr:uid="{00000000-0005-0000-0000-00009C030000}"/>
    <cellStyle name="60% - Accent3 2 2" xfId="926" xr:uid="{00000000-0005-0000-0000-00009D030000}"/>
    <cellStyle name="60% - Accent3 2 2 2" xfId="927" xr:uid="{00000000-0005-0000-0000-00009E030000}"/>
    <cellStyle name="60% - Accent3 2 3" xfId="928" xr:uid="{00000000-0005-0000-0000-00009F030000}"/>
    <cellStyle name="60% - Accent3 3" xfId="929" xr:uid="{00000000-0005-0000-0000-0000A0030000}"/>
    <cellStyle name="60% - Accent3 3 2" xfId="930" xr:uid="{00000000-0005-0000-0000-0000A1030000}"/>
    <cellStyle name="60% - Accent3 4" xfId="931" xr:uid="{00000000-0005-0000-0000-0000A2030000}"/>
    <cellStyle name="60% - Accent3 5" xfId="932" xr:uid="{00000000-0005-0000-0000-0000A3030000}"/>
    <cellStyle name="60% - Accent4 2" xfId="933" xr:uid="{00000000-0005-0000-0000-0000A4030000}"/>
    <cellStyle name="60% - Accent4 2 2" xfId="934" xr:uid="{00000000-0005-0000-0000-0000A5030000}"/>
    <cellStyle name="60% - Accent4 2 2 2" xfId="935" xr:uid="{00000000-0005-0000-0000-0000A6030000}"/>
    <cellStyle name="60% - Accent4 2 3" xfId="936" xr:uid="{00000000-0005-0000-0000-0000A7030000}"/>
    <cellStyle name="60% - Accent4 3" xfId="937" xr:uid="{00000000-0005-0000-0000-0000A8030000}"/>
    <cellStyle name="60% - Accent4 3 2" xfId="938" xr:uid="{00000000-0005-0000-0000-0000A9030000}"/>
    <cellStyle name="60% - Accent4 4" xfId="939" xr:uid="{00000000-0005-0000-0000-0000AA030000}"/>
    <cellStyle name="60% - Accent4 5" xfId="940" xr:uid="{00000000-0005-0000-0000-0000AB030000}"/>
    <cellStyle name="60% - Accent5 2" xfId="941" xr:uid="{00000000-0005-0000-0000-0000AC030000}"/>
    <cellStyle name="60% - Accent5 2 2" xfId="942" xr:uid="{00000000-0005-0000-0000-0000AD030000}"/>
    <cellStyle name="60% - Accent5 2 2 2" xfId="943" xr:uid="{00000000-0005-0000-0000-0000AE030000}"/>
    <cellStyle name="60% - Accent5 2 3" xfId="944" xr:uid="{00000000-0005-0000-0000-0000AF030000}"/>
    <cellStyle name="60% - Accent5 3" xfId="945" xr:uid="{00000000-0005-0000-0000-0000B0030000}"/>
    <cellStyle name="60% - Accent5 3 2" xfId="946" xr:uid="{00000000-0005-0000-0000-0000B1030000}"/>
    <cellStyle name="60% - Accent5 4" xfId="947" xr:uid="{00000000-0005-0000-0000-0000B2030000}"/>
    <cellStyle name="60% - Accent5 5" xfId="948" xr:uid="{00000000-0005-0000-0000-0000B3030000}"/>
    <cellStyle name="60% - Accent6 2" xfId="949" xr:uid="{00000000-0005-0000-0000-0000B4030000}"/>
    <cellStyle name="60% - Accent6 2 2" xfId="950" xr:uid="{00000000-0005-0000-0000-0000B5030000}"/>
    <cellStyle name="60% - Accent6 2 2 2" xfId="951" xr:uid="{00000000-0005-0000-0000-0000B6030000}"/>
    <cellStyle name="60% - Accent6 2 3" xfId="952" xr:uid="{00000000-0005-0000-0000-0000B7030000}"/>
    <cellStyle name="60% - Accent6 3" xfId="953" xr:uid="{00000000-0005-0000-0000-0000B8030000}"/>
    <cellStyle name="60% - Accent6 3 2" xfId="954" xr:uid="{00000000-0005-0000-0000-0000B9030000}"/>
    <cellStyle name="60% - Accent6 4" xfId="955" xr:uid="{00000000-0005-0000-0000-0000BA030000}"/>
    <cellStyle name="60% - Accent6 5" xfId="956" xr:uid="{00000000-0005-0000-0000-0000BB030000}"/>
    <cellStyle name="60% - アクセント 1" xfId="957" xr:uid="{00000000-0005-0000-0000-0000BC030000}"/>
    <cellStyle name="60% - アクセント 2" xfId="958" xr:uid="{00000000-0005-0000-0000-0000BD030000}"/>
    <cellStyle name="60% - アクセント 3" xfId="959" xr:uid="{00000000-0005-0000-0000-0000BE030000}"/>
    <cellStyle name="60% - アクセント 4" xfId="960" xr:uid="{00000000-0005-0000-0000-0000BF030000}"/>
    <cellStyle name="60% - アクセント 5" xfId="961" xr:uid="{00000000-0005-0000-0000-0000C0030000}"/>
    <cellStyle name="60% - アクセント 6" xfId="962" xr:uid="{00000000-0005-0000-0000-0000C1030000}"/>
    <cellStyle name="60% - ส่วนที่ถูกเน้น1 2" xfId="963" xr:uid="{00000000-0005-0000-0000-0000C2030000}"/>
    <cellStyle name="60% - ส่วนที่ถูกเน้น2 2" xfId="964" xr:uid="{00000000-0005-0000-0000-0000C3030000}"/>
    <cellStyle name="60% - ส่วนที่ถูกเน้น3 2" xfId="965" xr:uid="{00000000-0005-0000-0000-0000C4030000}"/>
    <cellStyle name="60% - ส่วนที่ถูกเน้น4 2" xfId="966" xr:uid="{00000000-0005-0000-0000-0000C5030000}"/>
    <cellStyle name="60% - ส่วนที่ถูกเน้น5 2" xfId="967" xr:uid="{00000000-0005-0000-0000-0000C6030000}"/>
    <cellStyle name="60% - ส่วนที่ถูกเน้น6 2" xfId="968" xr:uid="{00000000-0005-0000-0000-0000C7030000}"/>
    <cellStyle name="60% - 强调文字颜色 1" xfId="969" xr:uid="{00000000-0005-0000-0000-0000C8030000}"/>
    <cellStyle name="60% - 强调文字颜色 2" xfId="970" xr:uid="{00000000-0005-0000-0000-0000C9030000}"/>
    <cellStyle name="60% - 强调文字颜色 3" xfId="971" xr:uid="{00000000-0005-0000-0000-0000CA030000}"/>
    <cellStyle name="60% - 强调文字颜色 4" xfId="972" xr:uid="{00000000-0005-0000-0000-0000CB030000}"/>
    <cellStyle name="60% - 强调文字颜色 5" xfId="973" xr:uid="{00000000-0005-0000-0000-0000CC030000}"/>
    <cellStyle name="60% - 强调文字颜色 6" xfId="974" xr:uid="{00000000-0005-0000-0000-0000CD030000}"/>
    <cellStyle name="75" xfId="975" xr:uid="{00000000-0005-0000-0000-0000CE030000}"/>
    <cellStyle name="a_QTR94_95_1ฟ๙ศธบ๑ณปฟช (2)" xfId="976" xr:uid="{00000000-0005-0000-0000-0000CF030000}"/>
    <cellStyle name="AA FRAME" xfId="977" xr:uid="{00000000-0005-0000-0000-0000D0030000}"/>
    <cellStyle name="AA FRAME 2" xfId="978" xr:uid="{00000000-0005-0000-0000-0000D1030000}"/>
    <cellStyle name="AA HEADING" xfId="979" xr:uid="{00000000-0005-0000-0000-0000D2030000}"/>
    <cellStyle name="AA INITIALS" xfId="980" xr:uid="{00000000-0005-0000-0000-0000D3030000}"/>
    <cellStyle name="AA INPUT" xfId="981" xr:uid="{00000000-0005-0000-0000-0000D4030000}"/>
    <cellStyle name="AA LOCK" xfId="982" xr:uid="{00000000-0005-0000-0000-0000D5030000}"/>
    <cellStyle name="AA MGR NAME" xfId="983" xr:uid="{00000000-0005-0000-0000-0000D6030000}"/>
    <cellStyle name="AA NORMAL" xfId="984" xr:uid="{00000000-0005-0000-0000-0000D7030000}"/>
    <cellStyle name="AA NUMBER" xfId="985" xr:uid="{00000000-0005-0000-0000-0000D8030000}"/>
    <cellStyle name="AA NUMBER2" xfId="986" xr:uid="{00000000-0005-0000-0000-0000D9030000}"/>
    <cellStyle name="AA QUESTION" xfId="987" xr:uid="{00000000-0005-0000-0000-0000DA030000}"/>
    <cellStyle name="AA SHADE" xfId="988" xr:uid="{00000000-0005-0000-0000-0000DB030000}"/>
    <cellStyle name="abc" xfId="989" xr:uid="{00000000-0005-0000-0000-0000DC030000}"/>
    <cellStyle name="Accent1 2" xfId="990" xr:uid="{00000000-0005-0000-0000-0000DD030000}"/>
    <cellStyle name="Accent1 2 2" xfId="991" xr:uid="{00000000-0005-0000-0000-0000DE030000}"/>
    <cellStyle name="Accent1 2 2 2" xfId="992" xr:uid="{00000000-0005-0000-0000-0000DF030000}"/>
    <cellStyle name="Accent1 2 3" xfId="993" xr:uid="{00000000-0005-0000-0000-0000E0030000}"/>
    <cellStyle name="Accent1 3" xfId="994" xr:uid="{00000000-0005-0000-0000-0000E1030000}"/>
    <cellStyle name="Accent1 3 2" xfId="995" xr:uid="{00000000-0005-0000-0000-0000E2030000}"/>
    <cellStyle name="Accent1 4" xfId="996" xr:uid="{00000000-0005-0000-0000-0000E3030000}"/>
    <cellStyle name="Accent1 5" xfId="997" xr:uid="{00000000-0005-0000-0000-0000E4030000}"/>
    <cellStyle name="Accent2 2" xfId="998" xr:uid="{00000000-0005-0000-0000-0000E5030000}"/>
    <cellStyle name="Accent2 2 2" xfId="999" xr:uid="{00000000-0005-0000-0000-0000E6030000}"/>
    <cellStyle name="Accent2 2 2 2" xfId="1000" xr:uid="{00000000-0005-0000-0000-0000E7030000}"/>
    <cellStyle name="Accent2 2 3" xfId="1001" xr:uid="{00000000-0005-0000-0000-0000E8030000}"/>
    <cellStyle name="Accent2 3" xfId="1002" xr:uid="{00000000-0005-0000-0000-0000E9030000}"/>
    <cellStyle name="Accent2 3 2" xfId="1003" xr:uid="{00000000-0005-0000-0000-0000EA030000}"/>
    <cellStyle name="Accent2 4" xfId="1004" xr:uid="{00000000-0005-0000-0000-0000EB030000}"/>
    <cellStyle name="Accent2 5" xfId="1005" xr:uid="{00000000-0005-0000-0000-0000EC030000}"/>
    <cellStyle name="Accent3 2" xfId="1006" xr:uid="{00000000-0005-0000-0000-0000ED030000}"/>
    <cellStyle name="Accent3 2 2" xfId="1007" xr:uid="{00000000-0005-0000-0000-0000EE030000}"/>
    <cellStyle name="Accent3 2 2 2" xfId="1008" xr:uid="{00000000-0005-0000-0000-0000EF030000}"/>
    <cellStyle name="Accent3 2 3" xfId="1009" xr:uid="{00000000-0005-0000-0000-0000F0030000}"/>
    <cellStyle name="Accent3 3" xfId="1010" xr:uid="{00000000-0005-0000-0000-0000F1030000}"/>
    <cellStyle name="Accent3 3 2" xfId="1011" xr:uid="{00000000-0005-0000-0000-0000F2030000}"/>
    <cellStyle name="Accent3 4" xfId="1012" xr:uid="{00000000-0005-0000-0000-0000F3030000}"/>
    <cellStyle name="Accent3 5" xfId="1013" xr:uid="{00000000-0005-0000-0000-0000F4030000}"/>
    <cellStyle name="Accent4 2" xfId="1014" xr:uid="{00000000-0005-0000-0000-0000F5030000}"/>
    <cellStyle name="Accent4 2 2" xfId="1015" xr:uid="{00000000-0005-0000-0000-0000F6030000}"/>
    <cellStyle name="Accent4 2 2 2" xfId="1016" xr:uid="{00000000-0005-0000-0000-0000F7030000}"/>
    <cellStyle name="Accent4 2 3" xfId="1017" xr:uid="{00000000-0005-0000-0000-0000F8030000}"/>
    <cellStyle name="Accent4 3" xfId="1018" xr:uid="{00000000-0005-0000-0000-0000F9030000}"/>
    <cellStyle name="Accent4 3 2" xfId="1019" xr:uid="{00000000-0005-0000-0000-0000FA030000}"/>
    <cellStyle name="Accent4 4" xfId="1020" xr:uid="{00000000-0005-0000-0000-0000FB030000}"/>
    <cellStyle name="Accent4 5" xfId="1021" xr:uid="{00000000-0005-0000-0000-0000FC030000}"/>
    <cellStyle name="Accent5 2" xfId="1022" xr:uid="{00000000-0005-0000-0000-0000FD030000}"/>
    <cellStyle name="Accent5 2 2" xfId="1023" xr:uid="{00000000-0005-0000-0000-0000FE030000}"/>
    <cellStyle name="Accent5 2 2 2" xfId="1024" xr:uid="{00000000-0005-0000-0000-0000FF030000}"/>
    <cellStyle name="Accent5 2 3" xfId="1025" xr:uid="{00000000-0005-0000-0000-000000040000}"/>
    <cellStyle name="Accent5 3" xfId="1026" xr:uid="{00000000-0005-0000-0000-000001040000}"/>
    <cellStyle name="Accent5 3 2" xfId="1027" xr:uid="{00000000-0005-0000-0000-000002040000}"/>
    <cellStyle name="Accent5 4" xfId="1028" xr:uid="{00000000-0005-0000-0000-000003040000}"/>
    <cellStyle name="Accent5 5" xfId="1029" xr:uid="{00000000-0005-0000-0000-000004040000}"/>
    <cellStyle name="Accent6 2" xfId="1030" xr:uid="{00000000-0005-0000-0000-000005040000}"/>
    <cellStyle name="Accent6 2 2" xfId="1031" xr:uid="{00000000-0005-0000-0000-000006040000}"/>
    <cellStyle name="Accent6 2 2 2" xfId="1032" xr:uid="{00000000-0005-0000-0000-000007040000}"/>
    <cellStyle name="Accent6 2 3" xfId="1033" xr:uid="{00000000-0005-0000-0000-000008040000}"/>
    <cellStyle name="Accent6 3" xfId="1034" xr:uid="{00000000-0005-0000-0000-000009040000}"/>
    <cellStyle name="Accent6 3 2" xfId="1035" xr:uid="{00000000-0005-0000-0000-00000A040000}"/>
    <cellStyle name="Accent6 4" xfId="1036" xr:uid="{00000000-0005-0000-0000-00000B040000}"/>
    <cellStyle name="Accent6 5" xfId="1037" xr:uid="{00000000-0005-0000-0000-00000C040000}"/>
    <cellStyle name="args.style" xfId="1038" xr:uid="{00000000-0005-0000-0000-00000D040000}"/>
    <cellStyle name="Arial6Bold" xfId="1039" xr:uid="{00000000-0005-0000-0000-00000E040000}"/>
    <cellStyle name="Arial8Bold" xfId="1040" xr:uid="{00000000-0005-0000-0000-00000F040000}"/>
    <cellStyle name="Arial8Italic" xfId="1041" xr:uid="{00000000-0005-0000-0000-000010040000}"/>
    <cellStyle name="ArialNormal" xfId="1042" xr:uid="{00000000-0005-0000-0000-000011040000}"/>
    <cellStyle name="Bad 2" xfId="1043" xr:uid="{00000000-0005-0000-0000-000012040000}"/>
    <cellStyle name="Bad 2 2" xfId="1044" xr:uid="{00000000-0005-0000-0000-000013040000}"/>
    <cellStyle name="Bad 2 2 2" xfId="1045" xr:uid="{00000000-0005-0000-0000-000014040000}"/>
    <cellStyle name="Bad 2 3" xfId="1046" xr:uid="{00000000-0005-0000-0000-000015040000}"/>
    <cellStyle name="Bad 3" xfId="1047" xr:uid="{00000000-0005-0000-0000-000016040000}"/>
    <cellStyle name="Bad 3 2" xfId="1048" xr:uid="{00000000-0005-0000-0000-000017040000}"/>
    <cellStyle name="Bad 4" xfId="1049" xr:uid="{00000000-0005-0000-0000-000018040000}"/>
    <cellStyle name="Bad 5" xfId="1050" xr:uid="{00000000-0005-0000-0000-000019040000}"/>
    <cellStyle name="Body" xfId="1051" xr:uid="{00000000-0005-0000-0000-00001A040000}"/>
    <cellStyle name="Body 2" xfId="1052" xr:uid="{00000000-0005-0000-0000-00001B040000}"/>
    <cellStyle name="Body 3" xfId="1053" xr:uid="{00000000-0005-0000-0000-00001C040000}"/>
    <cellStyle name="Border" xfId="1054" xr:uid="{00000000-0005-0000-0000-00001D040000}"/>
    <cellStyle name="Ç¥ÁØ_ÀÎÀç°³¹ß¿ø" xfId="1055" xr:uid="{00000000-0005-0000-0000-00001E040000}"/>
    <cellStyle name="Calc Currency (0)" xfId="1056" xr:uid="{00000000-0005-0000-0000-00001F040000}"/>
    <cellStyle name="Calc Currency (2)" xfId="1057" xr:uid="{00000000-0005-0000-0000-000020040000}"/>
    <cellStyle name="Calc Percent (0)" xfId="1058" xr:uid="{00000000-0005-0000-0000-000021040000}"/>
    <cellStyle name="Calc Percent (1)" xfId="1059" xr:uid="{00000000-0005-0000-0000-000022040000}"/>
    <cellStyle name="Calc Percent (2)" xfId="1060" xr:uid="{00000000-0005-0000-0000-000023040000}"/>
    <cellStyle name="Calc Units (0)" xfId="1061" xr:uid="{00000000-0005-0000-0000-000024040000}"/>
    <cellStyle name="Calc Units (1)" xfId="1062" xr:uid="{00000000-0005-0000-0000-000025040000}"/>
    <cellStyle name="Calc Units (2)" xfId="1063" xr:uid="{00000000-0005-0000-0000-000026040000}"/>
    <cellStyle name="Calculation 2" xfId="1064" xr:uid="{00000000-0005-0000-0000-000027040000}"/>
    <cellStyle name="Calculation 2 2" xfId="1065" xr:uid="{00000000-0005-0000-0000-000028040000}"/>
    <cellStyle name="Calculation 2 2 2" xfId="1066" xr:uid="{00000000-0005-0000-0000-000029040000}"/>
    <cellStyle name="Calculation 2 3" xfId="1067" xr:uid="{00000000-0005-0000-0000-00002A040000}"/>
    <cellStyle name="Calculation 3" xfId="1068" xr:uid="{00000000-0005-0000-0000-00002B040000}"/>
    <cellStyle name="Calculation 3 2" xfId="1069" xr:uid="{00000000-0005-0000-0000-00002C040000}"/>
    <cellStyle name="Calculation 4" xfId="1070" xr:uid="{00000000-0005-0000-0000-00002D040000}"/>
    <cellStyle name="Calculation 5" xfId="1071" xr:uid="{00000000-0005-0000-0000-00002E040000}"/>
    <cellStyle name="Check Cell 2" xfId="1072" xr:uid="{00000000-0005-0000-0000-00002F040000}"/>
    <cellStyle name="Check Cell 2 2" xfId="1073" xr:uid="{00000000-0005-0000-0000-000030040000}"/>
    <cellStyle name="Check Cell 2 2 2" xfId="1074" xr:uid="{00000000-0005-0000-0000-000031040000}"/>
    <cellStyle name="Check Cell 2 3" xfId="1075" xr:uid="{00000000-0005-0000-0000-000032040000}"/>
    <cellStyle name="Check Cell 3" xfId="1076" xr:uid="{00000000-0005-0000-0000-000033040000}"/>
    <cellStyle name="Check Cell 3 2" xfId="1077" xr:uid="{00000000-0005-0000-0000-000034040000}"/>
    <cellStyle name="Check Cell 4" xfId="1078" xr:uid="{00000000-0005-0000-0000-000035040000}"/>
    <cellStyle name="Check Cell 5" xfId="1079" xr:uid="{00000000-0005-0000-0000-000036040000}"/>
    <cellStyle name="Column Heading" xfId="1080" xr:uid="{00000000-0005-0000-0000-000037040000}"/>
    <cellStyle name="Comma" xfId="1081" builtinId="3"/>
    <cellStyle name="Comma  - Style1" xfId="1082" xr:uid="{00000000-0005-0000-0000-000039040000}"/>
    <cellStyle name="Comma  - Style1 2" xfId="1083" xr:uid="{00000000-0005-0000-0000-00003A040000}"/>
    <cellStyle name="Comma  - Style1 3" xfId="1084" xr:uid="{00000000-0005-0000-0000-00003B040000}"/>
    <cellStyle name="Comma  - Style2" xfId="1085" xr:uid="{00000000-0005-0000-0000-00003C040000}"/>
    <cellStyle name="Comma  - Style2 2" xfId="1086" xr:uid="{00000000-0005-0000-0000-00003D040000}"/>
    <cellStyle name="Comma  - Style2 3" xfId="1087" xr:uid="{00000000-0005-0000-0000-00003E040000}"/>
    <cellStyle name="Comma  - Style3" xfId="1088" xr:uid="{00000000-0005-0000-0000-00003F040000}"/>
    <cellStyle name="Comma  - Style3 2" xfId="1089" xr:uid="{00000000-0005-0000-0000-000040040000}"/>
    <cellStyle name="Comma  - Style3 3" xfId="1090" xr:uid="{00000000-0005-0000-0000-000041040000}"/>
    <cellStyle name="Comma  - Style4" xfId="1091" xr:uid="{00000000-0005-0000-0000-000042040000}"/>
    <cellStyle name="Comma  - Style4 2" xfId="1092" xr:uid="{00000000-0005-0000-0000-000043040000}"/>
    <cellStyle name="Comma  - Style4 3" xfId="1093" xr:uid="{00000000-0005-0000-0000-000044040000}"/>
    <cellStyle name="Comma  - Style5" xfId="1094" xr:uid="{00000000-0005-0000-0000-000045040000}"/>
    <cellStyle name="Comma  - Style5 2" xfId="1095" xr:uid="{00000000-0005-0000-0000-000046040000}"/>
    <cellStyle name="Comma  - Style5 3" xfId="1096" xr:uid="{00000000-0005-0000-0000-000047040000}"/>
    <cellStyle name="Comma  - Style6" xfId="1097" xr:uid="{00000000-0005-0000-0000-000048040000}"/>
    <cellStyle name="Comma  - Style6 2" xfId="1098" xr:uid="{00000000-0005-0000-0000-000049040000}"/>
    <cellStyle name="Comma  - Style6 3" xfId="1099" xr:uid="{00000000-0005-0000-0000-00004A040000}"/>
    <cellStyle name="Comma  - Style7" xfId="1100" xr:uid="{00000000-0005-0000-0000-00004B040000}"/>
    <cellStyle name="Comma  - Style7 2" xfId="1101" xr:uid="{00000000-0005-0000-0000-00004C040000}"/>
    <cellStyle name="Comma  - Style7 3" xfId="1102" xr:uid="{00000000-0005-0000-0000-00004D040000}"/>
    <cellStyle name="Comma  - Style8" xfId="1103" xr:uid="{00000000-0005-0000-0000-00004E040000}"/>
    <cellStyle name="Comma  - Style8 2" xfId="1104" xr:uid="{00000000-0005-0000-0000-00004F040000}"/>
    <cellStyle name="Comma  - Style8 3" xfId="1105" xr:uid="{00000000-0005-0000-0000-000050040000}"/>
    <cellStyle name="Comma [0] 2" xfId="1106" xr:uid="{00000000-0005-0000-0000-000051040000}"/>
    <cellStyle name="Comma [0] 3" xfId="1107" xr:uid="{00000000-0005-0000-0000-000052040000}"/>
    <cellStyle name="Comma [00]" xfId="1108" xr:uid="{00000000-0005-0000-0000-000053040000}"/>
    <cellStyle name="Comma 10" xfId="1109" xr:uid="{00000000-0005-0000-0000-000054040000}"/>
    <cellStyle name="Comma 10 2" xfId="1110" xr:uid="{00000000-0005-0000-0000-000055040000}"/>
    <cellStyle name="Comma 10 2 2" xfId="1111" xr:uid="{00000000-0005-0000-0000-000056040000}"/>
    <cellStyle name="Comma 10 2 2 2" xfId="1112" xr:uid="{00000000-0005-0000-0000-000057040000}"/>
    <cellStyle name="Comma 10 2 3" xfId="1113" xr:uid="{00000000-0005-0000-0000-000058040000}"/>
    <cellStyle name="Comma 10 2 4" xfId="1114" xr:uid="{00000000-0005-0000-0000-000059040000}"/>
    <cellStyle name="Comma 10 3" xfId="1115" xr:uid="{00000000-0005-0000-0000-00005A040000}"/>
    <cellStyle name="Comma 10 3 2" xfId="1116" xr:uid="{00000000-0005-0000-0000-00005B040000}"/>
    <cellStyle name="Comma 10 4" xfId="1117" xr:uid="{00000000-0005-0000-0000-00005C040000}"/>
    <cellStyle name="Comma 10 4 2" xfId="1118" xr:uid="{00000000-0005-0000-0000-00005D040000}"/>
    <cellStyle name="Comma 10 5" xfId="1119" xr:uid="{00000000-0005-0000-0000-00005E040000}"/>
    <cellStyle name="Comma 10 5 2" xfId="1120" xr:uid="{00000000-0005-0000-0000-00005F040000}"/>
    <cellStyle name="Comma 10 6" xfId="1121" xr:uid="{00000000-0005-0000-0000-000060040000}"/>
    <cellStyle name="Comma 10 7" xfId="1122" xr:uid="{00000000-0005-0000-0000-000061040000}"/>
    <cellStyle name="Comma 11" xfId="1123" xr:uid="{00000000-0005-0000-0000-000062040000}"/>
    <cellStyle name="Comma 11 2" xfId="1124" xr:uid="{00000000-0005-0000-0000-000063040000}"/>
    <cellStyle name="Comma 11 2 2" xfId="1125" xr:uid="{00000000-0005-0000-0000-000064040000}"/>
    <cellStyle name="Comma 11 2 3" xfId="1126" xr:uid="{00000000-0005-0000-0000-000065040000}"/>
    <cellStyle name="Comma 11 3" xfId="1127" xr:uid="{00000000-0005-0000-0000-000066040000}"/>
    <cellStyle name="Comma 11 3 2" xfId="1128" xr:uid="{00000000-0005-0000-0000-000067040000}"/>
    <cellStyle name="Comma 11 4" xfId="1129" xr:uid="{00000000-0005-0000-0000-000068040000}"/>
    <cellStyle name="Comma 11 5" xfId="1130" xr:uid="{00000000-0005-0000-0000-000069040000}"/>
    <cellStyle name="Comma 12" xfId="1131" xr:uid="{00000000-0005-0000-0000-00006A040000}"/>
    <cellStyle name="Comma 12 2" xfId="1132" xr:uid="{00000000-0005-0000-0000-00006B040000}"/>
    <cellStyle name="Comma 12 2 2" xfId="1133" xr:uid="{00000000-0005-0000-0000-00006C040000}"/>
    <cellStyle name="Comma 12 3" xfId="1134" xr:uid="{00000000-0005-0000-0000-00006D040000}"/>
    <cellStyle name="Comma 13" xfId="1135" xr:uid="{00000000-0005-0000-0000-00006E040000}"/>
    <cellStyle name="Comma 13 2" xfId="1136" xr:uid="{00000000-0005-0000-0000-00006F040000}"/>
    <cellStyle name="Comma 13 2 2" xfId="1137" xr:uid="{00000000-0005-0000-0000-000070040000}"/>
    <cellStyle name="Comma 13 2 2 2" xfId="1138" xr:uid="{00000000-0005-0000-0000-000071040000}"/>
    <cellStyle name="Comma 13 2 3" xfId="1139" xr:uid="{00000000-0005-0000-0000-000072040000}"/>
    <cellStyle name="Comma 13 3" xfId="1140" xr:uid="{00000000-0005-0000-0000-000073040000}"/>
    <cellStyle name="Comma 13 3 2" xfId="1141" xr:uid="{00000000-0005-0000-0000-000074040000}"/>
    <cellStyle name="Comma 13 4" xfId="1142" xr:uid="{00000000-0005-0000-0000-000075040000}"/>
    <cellStyle name="Comma 14" xfId="1143" xr:uid="{00000000-0005-0000-0000-000076040000}"/>
    <cellStyle name="Comma 14 2" xfId="1144" xr:uid="{00000000-0005-0000-0000-000077040000}"/>
    <cellStyle name="Comma 14 2 2" xfId="1145" xr:uid="{00000000-0005-0000-0000-000078040000}"/>
    <cellStyle name="Comma 14 2 3" xfId="1146" xr:uid="{00000000-0005-0000-0000-000079040000}"/>
    <cellStyle name="Comma 14 3" xfId="1147" xr:uid="{00000000-0005-0000-0000-00007A040000}"/>
    <cellStyle name="Comma 14 3 2" xfId="1148" xr:uid="{00000000-0005-0000-0000-00007B040000}"/>
    <cellStyle name="Comma 14 4" xfId="1149" xr:uid="{00000000-0005-0000-0000-00007C040000}"/>
    <cellStyle name="Comma 15" xfId="1150" xr:uid="{00000000-0005-0000-0000-00007D040000}"/>
    <cellStyle name="Comma 15 2" xfId="1151" xr:uid="{00000000-0005-0000-0000-00007E040000}"/>
    <cellStyle name="Comma 15 2 2" xfId="1152" xr:uid="{00000000-0005-0000-0000-00007F040000}"/>
    <cellStyle name="Comma 15 2 3" xfId="1153" xr:uid="{00000000-0005-0000-0000-000080040000}"/>
    <cellStyle name="Comma 15 3" xfId="1154" xr:uid="{00000000-0005-0000-0000-000081040000}"/>
    <cellStyle name="Comma 15 4" xfId="1155" xr:uid="{00000000-0005-0000-0000-000082040000}"/>
    <cellStyle name="Comma 16" xfId="1156" xr:uid="{00000000-0005-0000-0000-000083040000}"/>
    <cellStyle name="Comma 16 2" xfId="1157" xr:uid="{00000000-0005-0000-0000-000084040000}"/>
    <cellStyle name="Comma 16 2 2" xfId="1158" xr:uid="{00000000-0005-0000-0000-000085040000}"/>
    <cellStyle name="Comma 16 3" xfId="1159" xr:uid="{00000000-0005-0000-0000-000086040000}"/>
    <cellStyle name="Comma 17" xfId="1160" xr:uid="{00000000-0005-0000-0000-000087040000}"/>
    <cellStyle name="Comma 17 2" xfId="1161" xr:uid="{00000000-0005-0000-0000-000088040000}"/>
    <cellStyle name="Comma 17 2 2" xfId="1162" xr:uid="{00000000-0005-0000-0000-000089040000}"/>
    <cellStyle name="Comma 17 2 3" xfId="1163" xr:uid="{00000000-0005-0000-0000-00008A040000}"/>
    <cellStyle name="Comma 17 3" xfId="1164" xr:uid="{00000000-0005-0000-0000-00008B040000}"/>
    <cellStyle name="Comma 17 4" xfId="1165" xr:uid="{00000000-0005-0000-0000-00008C040000}"/>
    <cellStyle name="Comma 17 8" xfId="1166" xr:uid="{00000000-0005-0000-0000-00008D040000}"/>
    <cellStyle name="Comma 18" xfId="1167" xr:uid="{00000000-0005-0000-0000-00008E040000}"/>
    <cellStyle name="Comma 18 2" xfId="1168" xr:uid="{00000000-0005-0000-0000-00008F040000}"/>
    <cellStyle name="Comma 18 2 2" xfId="1169" xr:uid="{00000000-0005-0000-0000-000090040000}"/>
    <cellStyle name="Comma 18 2 3" xfId="1170" xr:uid="{00000000-0005-0000-0000-000091040000}"/>
    <cellStyle name="Comma 18 3" xfId="1171" xr:uid="{00000000-0005-0000-0000-000092040000}"/>
    <cellStyle name="Comma 18 4" xfId="1172" xr:uid="{00000000-0005-0000-0000-000093040000}"/>
    <cellStyle name="Comma 18 4 2" xfId="1173" xr:uid="{00000000-0005-0000-0000-000094040000}"/>
    <cellStyle name="Comma 18 5" xfId="1174" xr:uid="{00000000-0005-0000-0000-000095040000}"/>
    <cellStyle name="Comma 19" xfId="1175" xr:uid="{00000000-0005-0000-0000-000096040000}"/>
    <cellStyle name="Comma 19 2" xfId="1176" xr:uid="{00000000-0005-0000-0000-000097040000}"/>
    <cellStyle name="Comma 19 2 2" xfId="1177" xr:uid="{00000000-0005-0000-0000-000098040000}"/>
    <cellStyle name="Comma 19 3" xfId="1178" xr:uid="{00000000-0005-0000-0000-000099040000}"/>
    <cellStyle name="Comma 2" xfId="1179" xr:uid="{00000000-0005-0000-0000-00009A040000}"/>
    <cellStyle name="Comma 2 2" xfId="1180" xr:uid="{00000000-0005-0000-0000-00009B040000}"/>
    <cellStyle name="Comma 2 2 2" xfId="1181" xr:uid="{00000000-0005-0000-0000-00009C040000}"/>
    <cellStyle name="Comma 2 2 2 2" xfId="1182" xr:uid="{00000000-0005-0000-0000-00009D040000}"/>
    <cellStyle name="Comma 2 2 2 2 2" xfId="1183" xr:uid="{00000000-0005-0000-0000-00009E040000}"/>
    <cellStyle name="Comma 2 2 2 3" xfId="1184" xr:uid="{00000000-0005-0000-0000-00009F040000}"/>
    <cellStyle name="Comma 2 2 2 4" xfId="1185" xr:uid="{00000000-0005-0000-0000-0000A0040000}"/>
    <cellStyle name="Comma 2 2 2 5" xfId="1186" xr:uid="{00000000-0005-0000-0000-0000A1040000}"/>
    <cellStyle name="Comma 2 2 2 6" xfId="1187" xr:uid="{00000000-0005-0000-0000-0000A2040000}"/>
    <cellStyle name="Comma 2 2 2 6 2" xfId="1188" xr:uid="{00000000-0005-0000-0000-0000A3040000}"/>
    <cellStyle name="Comma 2 2 3" xfId="1189" xr:uid="{00000000-0005-0000-0000-0000A4040000}"/>
    <cellStyle name="Comma 2 2 3 2" xfId="1190" xr:uid="{00000000-0005-0000-0000-0000A5040000}"/>
    <cellStyle name="Comma 2 2 3 3" xfId="1191" xr:uid="{00000000-0005-0000-0000-0000A6040000}"/>
    <cellStyle name="Comma 2 2 3 4" xfId="1192" xr:uid="{00000000-0005-0000-0000-0000A7040000}"/>
    <cellStyle name="Comma 2 2 3 5" xfId="1193" xr:uid="{00000000-0005-0000-0000-0000A8040000}"/>
    <cellStyle name="Comma 2 2 4" xfId="1194" xr:uid="{00000000-0005-0000-0000-0000A9040000}"/>
    <cellStyle name="Comma 2 2 5" xfId="1195" xr:uid="{00000000-0005-0000-0000-0000AA040000}"/>
    <cellStyle name="Comma 2 2 6" xfId="1196" xr:uid="{00000000-0005-0000-0000-0000AB040000}"/>
    <cellStyle name="Comma 2 2 7" xfId="1197" xr:uid="{00000000-0005-0000-0000-0000AC040000}"/>
    <cellStyle name="Comma 2 3" xfId="1198" xr:uid="{00000000-0005-0000-0000-0000AD040000}"/>
    <cellStyle name="Comma 2 3 2" xfId="1199" xr:uid="{00000000-0005-0000-0000-0000AE040000}"/>
    <cellStyle name="Comma 2 3 2 2" xfId="1200" xr:uid="{00000000-0005-0000-0000-0000AF040000}"/>
    <cellStyle name="Comma 2 3 3" xfId="1201" xr:uid="{00000000-0005-0000-0000-0000B0040000}"/>
    <cellStyle name="Comma 2 3 4" xfId="1202" xr:uid="{00000000-0005-0000-0000-0000B1040000}"/>
    <cellStyle name="Comma 2 3 5" xfId="1203" xr:uid="{00000000-0005-0000-0000-0000B2040000}"/>
    <cellStyle name="Comma 2 4" xfId="1204" xr:uid="{00000000-0005-0000-0000-0000B3040000}"/>
    <cellStyle name="Comma 2 4 2" xfId="1205" xr:uid="{00000000-0005-0000-0000-0000B4040000}"/>
    <cellStyle name="Comma 2 5" xfId="1206" xr:uid="{00000000-0005-0000-0000-0000B5040000}"/>
    <cellStyle name="Comma 2 6" xfId="1207" xr:uid="{00000000-0005-0000-0000-0000B6040000}"/>
    <cellStyle name="Comma 2 7" xfId="1208" xr:uid="{00000000-0005-0000-0000-0000B7040000}"/>
    <cellStyle name="Comma 2_CLCD" xfId="1209" xr:uid="{00000000-0005-0000-0000-0000B8040000}"/>
    <cellStyle name="Comma 20" xfId="1210" xr:uid="{00000000-0005-0000-0000-0000B9040000}"/>
    <cellStyle name="Comma 20 2" xfId="1211" xr:uid="{00000000-0005-0000-0000-0000BA040000}"/>
    <cellStyle name="Comma 20 3" xfId="1212" xr:uid="{00000000-0005-0000-0000-0000BB040000}"/>
    <cellStyle name="Comma 20 4" xfId="1213" xr:uid="{00000000-0005-0000-0000-0000BC040000}"/>
    <cellStyle name="Comma 20 5" xfId="1214" xr:uid="{00000000-0005-0000-0000-0000BD040000}"/>
    <cellStyle name="Comma 21" xfId="1215" xr:uid="{00000000-0005-0000-0000-0000BE040000}"/>
    <cellStyle name="Comma 21 2" xfId="1216" xr:uid="{00000000-0005-0000-0000-0000BF040000}"/>
    <cellStyle name="Comma 21 3" xfId="1217" xr:uid="{00000000-0005-0000-0000-0000C0040000}"/>
    <cellStyle name="Comma 21 4" xfId="1218" xr:uid="{00000000-0005-0000-0000-0000C1040000}"/>
    <cellStyle name="Comma 22" xfId="1219" xr:uid="{00000000-0005-0000-0000-0000C2040000}"/>
    <cellStyle name="Comma 22 2" xfId="1220" xr:uid="{00000000-0005-0000-0000-0000C3040000}"/>
    <cellStyle name="Comma 22 2 2" xfId="1221" xr:uid="{00000000-0005-0000-0000-0000C4040000}"/>
    <cellStyle name="Comma 22 3" xfId="1222" xr:uid="{00000000-0005-0000-0000-0000C5040000}"/>
    <cellStyle name="Comma 22 4" xfId="1223" xr:uid="{00000000-0005-0000-0000-0000C6040000}"/>
    <cellStyle name="Comma 23" xfId="1224" xr:uid="{00000000-0005-0000-0000-0000C7040000}"/>
    <cellStyle name="Comma 23 2" xfId="1225" xr:uid="{00000000-0005-0000-0000-0000C8040000}"/>
    <cellStyle name="Comma 23 3" xfId="1226" xr:uid="{00000000-0005-0000-0000-0000C9040000}"/>
    <cellStyle name="Comma 23 4" xfId="1227" xr:uid="{00000000-0005-0000-0000-0000CA040000}"/>
    <cellStyle name="Comma 23 5" xfId="1228" xr:uid="{00000000-0005-0000-0000-0000CB040000}"/>
    <cellStyle name="Comma 24" xfId="1229" xr:uid="{00000000-0005-0000-0000-0000CC040000}"/>
    <cellStyle name="Comma 24 2" xfId="1230" xr:uid="{00000000-0005-0000-0000-0000CD040000}"/>
    <cellStyle name="Comma 24 3" xfId="1231" xr:uid="{00000000-0005-0000-0000-0000CE040000}"/>
    <cellStyle name="Comma 24 4" xfId="1232" xr:uid="{00000000-0005-0000-0000-0000CF040000}"/>
    <cellStyle name="Comma 25" xfId="1233" xr:uid="{00000000-0005-0000-0000-0000D0040000}"/>
    <cellStyle name="Comma 25 2" xfId="1234" xr:uid="{00000000-0005-0000-0000-0000D1040000}"/>
    <cellStyle name="Comma 25 2 2" xfId="1235" xr:uid="{00000000-0005-0000-0000-0000D2040000}"/>
    <cellStyle name="Comma 25 2 3" xfId="1236" xr:uid="{00000000-0005-0000-0000-0000D3040000}"/>
    <cellStyle name="Comma 25 3" xfId="1237" xr:uid="{00000000-0005-0000-0000-0000D4040000}"/>
    <cellStyle name="Comma 25 4" xfId="1238" xr:uid="{00000000-0005-0000-0000-0000D5040000}"/>
    <cellStyle name="Comma 25 5" xfId="1239" xr:uid="{00000000-0005-0000-0000-0000D6040000}"/>
    <cellStyle name="Comma 25 5 2" xfId="1240" xr:uid="{00000000-0005-0000-0000-0000D7040000}"/>
    <cellStyle name="Comma 25 6" xfId="1241" xr:uid="{00000000-0005-0000-0000-0000D8040000}"/>
    <cellStyle name="Comma 26" xfId="1242" xr:uid="{00000000-0005-0000-0000-0000D9040000}"/>
    <cellStyle name="Comma 26 2" xfId="1243" xr:uid="{00000000-0005-0000-0000-0000DA040000}"/>
    <cellStyle name="Comma 26 2 2" xfId="1244" xr:uid="{00000000-0005-0000-0000-0000DB040000}"/>
    <cellStyle name="Comma 26 3" xfId="1245" xr:uid="{00000000-0005-0000-0000-0000DC040000}"/>
    <cellStyle name="Comma 26 4" xfId="1246" xr:uid="{00000000-0005-0000-0000-0000DD040000}"/>
    <cellStyle name="Comma 26 5" xfId="1247" xr:uid="{00000000-0005-0000-0000-0000DE040000}"/>
    <cellStyle name="Comma 26 5 2" xfId="1248" xr:uid="{00000000-0005-0000-0000-0000DF040000}"/>
    <cellStyle name="Comma 27" xfId="1249" xr:uid="{00000000-0005-0000-0000-0000E0040000}"/>
    <cellStyle name="Comma 27 2" xfId="1250" xr:uid="{00000000-0005-0000-0000-0000E1040000}"/>
    <cellStyle name="Comma 27 2 2" xfId="1251" xr:uid="{00000000-0005-0000-0000-0000E2040000}"/>
    <cellStyle name="Comma 27 3" xfId="1252" xr:uid="{00000000-0005-0000-0000-0000E3040000}"/>
    <cellStyle name="Comma 27 4" xfId="1253" xr:uid="{00000000-0005-0000-0000-0000E4040000}"/>
    <cellStyle name="Comma 27 5" xfId="1254" xr:uid="{00000000-0005-0000-0000-0000E5040000}"/>
    <cellStyle name="Comma 27 5 2" xfId="1255" xr:uid="{00000000-0005-0000-0000-0000E6040000}"/>
    <cellStyle name="Comma 28" xfId="1256" xr:uid="{00000000-0005-0000-0000-0000E7040000}"/>
    <cellStyle name="Comma 28 2" xfId="1257" xr:uid="{00000000-0005-0000-0000-0000E8040000}"/>
    <cellStyle name="Comma 28 2 2" xfId="1258" xr:uid="{00000000-0005-0000-0000-0000E9040000}"/>
    <cellStyle name="Comma 28 2 3" xfId="1259" xr:uid="{00000000-0005-0000-0000-0000EA040000}"/>
    <cellStyle name="Comma 28 3" xfId="1260" xr:uid="{00000000-0005-0000-0000-0000EB040000}"/>
    <cellStyle name="Comma 28 4" xfId="1261" xr:uid="{00000000-0005-0000-0000-0000EC040000}"/>
    <cellStyle name="Comma 28 4 2" xfId="1262" xr:uid="{00000000-0005-0000-0000-0000ED040000}"/>
    <cellStyle name="Comma 28 5" xfId="1263" xr:uid="{00000000-0005-0000-0000-0000EE040000}"/>
    <cellStyle name="Comma 29" xfId="1264" xr:uid="{00000000-0005-0000-0000-0000EF040000}"/>
    <cellStyle name="Comma 29 2" xfId="1265" xr:uid="{00000000-0005-0000-0000-0000F0040000}"/>
    <cellStyle name="Comma 29 2 2" xfId="1266" xr:uid="{00000000-0005-0000-0000-0000F1040000}"/>
    <cellStyle name="Comma 29 2 3" xfId="1267" xr:uid="{00000000-0005-0000-0000-0000F2040000}"/>
    <cellStyle name="Comma 29 2 4" xfId="1268" xr:uid="{00000000-0005-0000-0000-0000F3040000}"/>
    <cellStyle name="Comma 29 3" xfId="1269" xr:uid="{00000000-0005-0000-0000-0000F4040000}"/>
    <cellStyle name="Comma 29 4" xfId="1270" xr:uid="{00000000-0005-0000-0000-0000F5040000}"/>
    <cellStyle name="Comma 29 5" xfId="1271" xr:uid="{00000000-0005-0000-0000-0000F6040000}"/>
    <cellStyle name="Comma 3" xfId="1272" xr:uid="{00000000-0005-0000-0000-0000F7040000}"/>
    <cellStyle name="Comma 3 2" xfId="1273" xr:uid="{00000000-0005-0000-0000-0000F8040000}"/>
    <cellStyle name="Comma 3 2 2" xfId="1274" xr:uid="{00000000-0005-0000-0000-0000F9040000}"/>
    <cellStyle name="Comma 3 2 2 2" xfId="1275" xr:uid="{00000000-0005-0000-0000-0000FA040000}"/>
    <cellStyle name="Comma 3 2 3" xfId="1276" xr:uid="{00000000-0005-0000-0000-0000FB040000}"/>
    <cellStyle name="Comma 3 2 4" xfId="1277" xr:uid="{00000000-0005-0000-0000-0000FC040000}"/>
    <cellStyle name="Comma 3 3" xfId="1278" xr:uid="{00000000-0005-0000-0000-0000FD040000}"/>
    <cellStyle name="Comma 3 3 2" xfId="1279" xr:uid="{00000000-0005-0000-0000-0000FE040000}"/>
    <cellStyle name="Comma 3 3 3" xfId="1280" xr:uid="{00000000-0005-0000-0000-0000FF040000}"/>
    <cellStyle name="Comma 3 3 4" xfId="1281" xr:uid="{00000000-0005-0000-0000-000000050000}"/>
    <cellStyle name="Comma 3 3 4 2" xfId="1282" xr:uid="{00000000-0005-0000-0000-000001050000}"/>
    <cellStyle name="Comma 3 3 5" xfId="1283" xr:uid="{00000000-0005-0000-0000-000002050000}"/>
    <cellStyle name="Comma 3 4" xfId="1284" xr:uid="{00000000-0005-0000-0000-000003050000}"/>
    <cellStyle name="Comma 3 4 2" xfId="1285" xr:uid="{00000000-0005-0000-0000-000004050000}"/>
    <cellStyle name="Comma 3 4 3" xfId="1286" xr:uid="{00000000-0005-0000-0000-000005050000}"/>
    <cellStyle name="Comma 3 5" xfId="1287" xr:uid="{00000000-0005-0000-0000-000006050000}"/>
    <cellStyle name="Comma 3 6" xfId="1288" xr:uid="{00000000-0005-0000-0000-000007050000}"/>
    <cellStyle name="Comma 3 7" xfId="1289" xr:uid="{00000000-0005-0000-0000-000008050000}"/>
    <cellStyle name="Comma 30" xfId="1290" xr:uid="{00000000-0005-0000-0000-000009050000}"/>
    <cellStyle name="Comma 30 2" xfId="1291" xr:uid="{00000000-0005-0000-0000-00000A050000}"/>
    <cellStyle name="Comma 30 2 2" xfId="1292" xr:uid="{00000000-0005-0000-0000-00000B050000}"/>
    <cellStyle name="Comma 30 2 3" xfId="1293" xr:uid="{00000000-0005-0000-0000-00000C050000}"/>
    <cellStyle name="Comma 30 2 4" xfId="1294" xr:uid="{00000000-0005-0000-0000-00000D050000}"/>
    <cellStyle name="Comma 30 3" xfId="1295" xr:uid="{00000000-0005-0000-0000-00000E050000}"/>
    <cellStyle name="Comma 30 4" xfId="1296" xr:uid="{00000000-0005-0000-0000-00000F050000}"/>
    <cellStyle name="Comma 30 5" xfId="1297" xr:uid="{00000000-0005-0000-0000-000010050000}"/>
    <cellStyle name="Comma 31" xfId="1298" xr:uid="{00000000-0005-0000-0000-000011050000}"/>
    <cellStyle name="Comma 31 2" xfId="1299" xr:uid="{00000000-0005-0000-0000-000012050000}"/>
    <cellStyle name="Comma 31 2 2" xfId="1300" xr:uid="{00000000-0005-0000-0000-000013050000}"/>
    <cellStyle name="Comma 31 3" xfId="1301" xr:uid="{00000000-0005-0000-0000-000014050000}"/>
    <cellStyle name="Comma 31 4" xfId="1302" xr:uid="{00000000-0005-0000-0000-000015050000}"/>
    <cellStyle name="Comma 32" xfId="1303" xr:uid="{00000000-0005-0000-0000-000016050000}"/>
    <cellStyle name="Comma 32 2" xfId="1304" xr:uid="{00000000-0005-0000-0000-000017050000}"/>
    <cellStyle name="Comma 33" xfId="1305" xr:uid="{00000000-0005-0000-0000-000018050000}"/>
    <cellStyle name="Comma 33 2" xfId="1306" xr:uid="{00000000-0005-0000-0000-000019050000}"/>
    <cellStyle name="Comma 34" xfId="1307" xr:uid="{00000000-0005-0000-0000-00001A050000}"/>
    <cellStyle name="Comma 34 2" xfId="1308" xr:uid="{00000000-0005-0000-0000-00001B050000}"/>
    <cellStyle name="Comma 35" xfId="1309" xr:uid="{00000000-0005-0000-0000-00001C050000}"/>
    <cellStyle name="Comma 35 2" xfId="1310" xr:uid="{00000000-0005-0000-0000-00001D050000}"/>
    <cellStyle name="Comma 36" xfId="1311" xr:uid="{00000000-0005-0000-0000-00001E050000}"/>
    <cellStyle name="Comma 36 2" xfId="1312" xr:uid="{00000000-0005-0000-0000-00001F050000}"/>
    <cellStyle name="Comma 37" xfId="1313" xr:uid="{00000000-0005-0000-0000-000020050000}"/>
    <cellStyle name="Comma 37 2" xfId="1314" xr:uid="{00000000-0005-0000-0000-000021050000}"/>
    <cellStyle name="Comma 38" xfId="1315" xr:uid="{00000000-0005-0000-0000-000022050000}"/>
    <cellStyle name="Comma 39" xfId="1316" xr:uid="{00000000-0005-0000-0000-000023050000}"/>
    <cellStyle name="Comma 4" xfId="1317" xr:uid="{00000000-0005-0000-0000-000024050000}"/>
    <cellStyle name="Comma 4 2" xfId="1318" xr:uid="{00000000-0005-0000-0000-000025050000}"/>
    <cellStyle name="Comma 4 2 2" xfId="1319" xr:uid="{00000000-0005-0000-0000-000026050000}"/>
    <cellStyle name="Comma 4 2 2 2" xfId="1320" xr:uid="{00000000-0005-0000-0000-000027050000}"/>
    <cellStyle name="Comma 4 2 3" xfId="1321" xr:uid="{00000000-0005-0000-0000-000028050000}"/>
    <cellStyle name="Comma 4 2 4" xfId="1322" xr:uid="{00000000-0005-0000-0000-000029050000}"/>
    <cellStyle name="Comma 4 3" xfId="1323" xr:uid="{00000000-0005-0000-0000-00002A050000}"/>
    <cellStyle name="Comma 4 3 2" xfId="1324" xr:uid="{00000000-0005-0000-0000-00002B050000}"/>
    <cellStyle name="Comma 4 4" xfId="1325" xr:uid="{00000000-0005-0000-0000-00002C050000}"/>
    <cellStyle name="Comma 4 4 2" xfId="1326" xr:uid="{00000000-0005-0000-0000-00002D050000}"/>
    <cellStyle name="Comma 4 4 3" xfId="1327" xr:uid="{00000000-0005-0000-0000-00002E050000}"/>
    <cellStyle name="Comma 4 5" xfId="1328" xr:uid="{00000000-0005-0000-0000-00002F050000}"/>
    <cellStyle name="Comma 4 6" xfId="1329" xr:uid="{00000000-0005-0000-0000-000030050000}"/>
    <cellStyle name="Comma 40" xfId="1330" xr:uid="{00000000-0005-0000-0000-000031050000}"/>
    <cellStyle name="Comma 41" xfId="1331" xr:uid="{00000000-0005-0000-0000-000032050000}"/>
    <cellStyle name="Comma 42" xfId="1332" xr:uid="{00000000-0005-0000-0000-000033050000}"/>
    <cellStyle name="Comma 43" xfId="1333" xr:uid="{00000000-0005-0000-0000-000034050000}"/>
    <cellStyle name="Comma 44" xfId="1334" xr:uid="{00000000-0005-0000-0000-000035050000}"/>
    <cellStyle name="Comma 45" xfId="1335" xr:uid="{00000000-0005-0000-0000-000036050000}"/>
    <cellStyle name="Comma 46" xfId="1336" xr:uid="{00000000-0005-0000-0000-000037050000}"/>
    <cellStyle name="Comma 47" xfId="1337" xr:uid="{00000000-0005-0000-0000-000038050000}"/>
    <cellStyle name="Comma 48" xfId="1338" xr:uid="{00000000-0005-0000-0000-000039050000}"/>
    <cellStyle name="Comma 49" xfId="1339" xr:uid="{00000000-0005-0000-0000-00003A050000}"/>
    <cellStyle name="Comma 5" xfId="1340" xr:uid="{00000000-0005-0000-0000-00003B050000}"/>
    <cellStyle name="Comma 5 11" xfId="1341" xr:uid="{00000000-0005-0000-0000-00003C050000}"/>
    <cellStyle name="Comma 5 11 2" xfId="1342" xr:uid="{00000000-0005-0000-0000-00003D050000}"/>
    <cellStyle name="Comma 5 2" xfId="1343" xr:uid="{00000000-0005-0000-0000-00003E050000}"/>
    <cellStyle name="Comma 5 2 2" xfId="1344" xr:uid="{00000000-0005-0000-0000-00003F050000}"/>
    <cellStyle name="Comma 5 2 2 2" xfId="1345" xr:uid="{00000000-0005-0000-0000-000040050000}"/>
    <cellStyle name="Comma 5 2 3" xfId="1346" xr:uid="{00000000-0005-0000-0000-000041050000}"/>
    <cellStyle name="Comma 5 2 4" xfId="1347" xr:uid="{00000000-0005-0000-0000-000042050000}"/>
    <cellStyle name="Comma 5 3" xfId="1348" xr:uid="{00000000-0005-0000-0000-000043050000}"/>
    <cellStyle name="Comma 5 3 2" xfId="1349" xr:uid="{00000000-0005-0000-0000-000044050000}"/>
    <cellStyle name="Comma 5 3 3" xfId="1350" xr:uid="{00000000-0005-0000-0000-000045050000}"/>
    <cellStyle name="Comma 5 4" xfId="1351" xr:uid="{00000000-0005-0000-0000-000046050000}"/>
    <cellStyle name="Comma 5 5" xfId="1352" xr:uid="{00000000-0005-0000-0000-000047050000}"/>
    <cellStyle name="Comma 5 6" xfId="1353" xr:uid="{00000000-0005-0000-0000-000048050000}"/>
    <cellStyle name="Comma 50" xfId="1354" xr:uid="{00000000-0005-0000-0000-000049050000}"/>
    <cellStyle name="Comma 51" xfId="1355" xr:uid="{00000000-0005-0000-0000-00004A050000}"/>
    <cellStyle name="Comma 52" xfId="1356" xr:uid="{00000000-0005-0000-0000-00004B050000}"/>
    <cellStyle name="Comma 53" xfId="1357" xr:uid="{00000000-0005-0000-0000-00004C050000}"/>
    <cellStyle name="Comma 54" xfId="1358" xr:uid="{00000000-0005-0000-0000-00004D050000}"/>
    <cellStyle name="Comma 54 2" xfId="1359" xr:uid="{00000000-0005-0000-0000-00004E050000}"/>
    <cellStyle name="Comma 55" xfId="1360" xr:uid="{00000000-0005-0000-0000-00004F050000}"/>
    <cellStyle name="Comma 56" xfId="1361" xr:uid="{00000000-0005-0000-0000-000050050000}"/>
    <cellStyle name="Comma 57" xfId="1362" xr:uid="{00000000-0005-0000-0000-000051050000}"/>
    <cellStyle name="Comma 58" xfId="1363" xr:uid="{00000000-0005-0000-0000-000052050000}"/>
    <cellStyle name="Comma 59" xfId="1364" xr:uid="{00000000-0005-0000-0000-000053050000}"/>
    <cellStyle name="Comma 6" xfId="1365" xr:uid="{00000000-0005-0000-0000-000054050000}"/>
    <cellStyle name="Comma 6 10" xfId="1366" xr:uid="{00000000-0005-0000-0000-000055050000}"/>
    <cellStyle name="Comma 6 2" xfId="1367" xr:uid="{00000000-0005-0000-0000-000056050000}"/>
    <cellStyle name="Comma 6 2 2" xfId="1368" xr:uid="{00000000-0005-0000-0000-000057050000}"/>
    <cellStyle name="Comma 6 2 2 2" xfId="1369" xr:uid="{00000000-0005-0000-0000-000058050000}"/>
    <cellStyle name="Comma 6 2 3" xfId="1370" xr:uid="{00000000-0005-0000-0000-000059050000}"/>
    <cellStyle name="Comma 6 3" xfId="1371" xr:uid="{00000000-0005-0000-0000-00005A050000}"/>
    <cellStyle name="Comma 6 3 2" xfId="1372" xr:uid="{00000000-0005-0000-0000-00005B050000}"/>
    <cellStyle name="Comma 6 4" xfId="1373" xr:uid="{00000000-0005-0000-0000-00005C050000}"/>
    <cellStyle name="Comma 6 4 2" xfId="1374" xr:uid="{00000000-0005-0000-0000-00005D050000}"/>
    <cellStyle name="Comma 6 5" xfId="1375" xr:uid="{00000000-0005-0000-0000-00005E050000}"/>
    <cellStyle name="Comma 6 6" xfId="1376" xr:uid="{00000000-0005-0000-0000-00005F050000}"/>
    <cellStyle name="Comma 6 7" xfId="1377" xr:uid="{00000000-0005-0000-0000-000060050000}"/>
    <cellStyle name="Comma 6 8" xfId="1378" xr:uid="{00000000-0005-0000-0000-000061050000}"/>
    <cellStyle name="Comma 6 8 2" xfId="1379" xr:uid="{00000000-0005-0000-0000-000062050000}"/>
    <cellStyle name="Comma 6 9" xfId="1380" xr:uid="{00000000-0005-0000-0000-000063050000}"/>
    <cellStyle name="Comma 60" xfId="1381" xr:uid="{00000000-0005-0000-0000-000064050000}"/>
    <cellStyle name="Comma 61" xfId="1382" xr:uid="{00000000-0005-0000-0000-000065050000}"/>
    <cellStyle name="Comma 62" xfId="1383" xr:uid="{00000000-0005-0000-0000-000066050000}"/>
    <cellStyle name="Comma 63" xfId="1384" xr:uid="{00000000-0005-0000-0000-000067050000}"/>
    <cellStyle name="Comma 63 2" xfId="1385" xr:uid="{00000000-0005-0000-0000-000068050000}"/>
    <cellStyle name="Comma 64" xfId="1386" xr:uid="{00000000-0005-0000-0000-000069050000}"/>
    <cellStyle name="Comma 65" xfId="1387" xr:uid="{00000000-0005-0000-0000-00006A050000}"/>
    <cellStyle name="Comma 66" xfId="1388" xr:uid="{00000000-0005-0000-0000-00006B050000}"/>
    <cellStyle name="Comma 67" xfId="1389" xr:uid="{00000000-0005-0000-0000-00006C050000}"/>
    <cellStyle name="Comma 68" xfId="1390" xr:uid="{00000000-0005-0000-0000-00006D050000}"/>
    <cellStyle name="Comma 69" xfId="1391" xr:uid="{00000000-0005-0000-0000-00006E050000}"/>
    <cellStyle name="Comma 7" xfId="1392" xr:uid="{00000000-0005-0000-0000-00006F050000}"/>
    <cellStyle name="Comma 7 2" xfId="1393" xr:uid="{00000000-0005-0000-0000-000070050000}"/>
    <cellStyle name="Comma 7 2 2" xfId="1394" xr:uid="{00000000-0005-0000-0000-000071050000}"/>
    <cellStyle name="Comma 7 2 2 2" xfId="1395" xr:uid="{00000000-0005-0000-0000-000072050000}"/>
    <cellStyle name="Comma 7 2 3" xfId="1396" xr:uid="{00000000-0005-0000-0000-000073050000}"/>
    <cellStyle name="Comma 7 3" xfId="1397" xr:uid="{00000000-0005-0000-0000-000074050000}"/>
    <cellStyle name="Comma 7 3 2" xfId="1398" xr:uid="{00000000-0005-0000-0000-000075050000}"/>
    <cellStyle name="Comma 7 3 3" xfId="1399" xr:uid="{00000000-0005-0000-0000-000076050000}"/>
    <cellStyle name="Comma 7 4" xfId="1400" xr:uid="{00000000-0005-0000-0000-000077050000}"/>
    <cellStyle name="Comma 7 5" xfId="1401" xr:uid="{00000000-0005-0000-0000-000078050000}"/>
    <cellStyle name="Comma 7 6" xfId="1402" xr:uid="{00000000-0005-0000-0000-000079050000}"/>
    <cellStyle name="Comma 70" xfId="1403" xr:uid="{00000000-0005-0000-0000-00007A050000}"/>
    <cellStyle name="Comma 71" xfId="1404" xr:uid="{00000000-0005-0000-0000-00007B050000}"/>
    <cellStyle name="Comma 72" xfId="1405" xr:uid="{00000000-0005-0000-0000-00007C050000}"/>
    <cellStyle name="Comma 73" xfId="1406" xr:uid="{00000000-0005-0000-0000-00007D050000}"/>
    <cellStyle name="Comma 74" xfId="1407" xr:uid="{00000000-0005-0000-0000-00007E050000}"/>
    <cellStyle name="Comma 75" xfId="1408" xr:uid="{00000000-0005-0000-0000-00007F050000}"/>
    <cellStyle name="Comma 76" xfId="1409" xr:uid="{00000000-0005-0000-0000-000080050000}"/>
    <cellStyle name="Comma 77" xfId="1410" xr:uid="{00000000-0005-0000-0000-000081050000}"/>
    <cellStyle name="Comma 78" xfId="1411" xr:uid="{00000000-0005-0000-0000-000082050000}"/>
    <cellStyle name="Comma 79" xfId="1412" xr:uid="{00000000-0005-0000-0000-000083050000}"/>
    <cellStyle name="Comma 8" xfId="1413" xr:uid="{00000000-0005-0000-0000-000084050000}"/>
    <cellStyle name="Comma 8 2" xfId="1414" xr:uid="{00000000-0005-0000-0000-000085050000}"/>
    <cellStyle name="Comma 8 2 2" xfId="1415" xr:uid="{00000000-0005-0000-0000-000086050000}"/>
    <cellStyle name="Comma 8 2 2 2" xfId="1416" xr:uid="{00000000-0005-0000-0000-000087050000}"/>
    <cellStyle name="Comma 8 2 2 3" xfId="1417" xr:uid="{00000000-0005-0000-0000-000088050000}"/>
    <cellStyle name="Comma 8 2 3" xfId="1418" xr:uid="{00000000-0005-0000-0000-000089050000}"/>
    <cellStyle name="Comma 8 3" xfId="1419" xr:uid="{00000000-0005-0000-0000-00008A050000}"/>
    <cellStyle name="Comma 8 3 2" xfId="1420" xr:uid="{00000000-0005-0000-0000-00008B050000}"/>
    <cellStyle name="Comma 8 3 2 2" xfId="1421" xr:uid="{00000000-0005-0000-0000-00008C050000}"/>
    <cellStyle name="Comma 8 3 3" xfId="1422" xr:uid="{00000000-0005-0000-0000-00008D050000}"/>
    <cellStyle name="Comma 8 4" xfId="1423" xr:uid="{00000000-0005-0000-0000-00008E050000}"/>
    <cellStyle name="Comma 8 5" xfId="1424" xr:uid="{00000000-0005-0000-0000-00008F050000}"/>
    <cellStyle name="Comma 8 6" xfId="1425" xr:uid="{00000000-0005-0000-0000-000090050000}"/>
    <cellStyle name="Comma 8 6 2" xfId="1426" xr:uid="{00000000-0005-0000-0000-000091050000}"/>
    <cellStyle name="Comma 80" xfId="1427" xr:uid="{00000000-0005-0000-0000-000092050000}"/>
    <cellStyle name="Comma 81" xfId="1428" xr:uid="{00000000-0005-0000-0000-000093050000}"/>
    <cellStyle name="Comma 82" xfId="1429" xr:uid="{00000000-0005-0000-0000-000094050000}"/>
    <cellStyle name="Comma 83" xfId="1430" xr:uid="{00000000-0005-0000-0000-000095050000}"/>
    <cellStyle name="Comma 84" xfId="1431" xr:uid="{00000000-0005-0000-0000-000096050000}"/>
    <cellStyle name="Comma 85" xfId="1432" xr:uid="{00000000-0005-0000-0000-000097050000}"/>
    <cellStyle name="Comma 86" xfId="1433" xr:uid="{00000000-0005-0000-0000-000098050000}"/>
    <cellStyle name="Comma 87" xfId="1434" xr:uid="{00000000-0005-0000-0000-000099050000}"/>
    <cellStyle name="Comma 88" xfId="1435" xr:uid="{00000000-0005-0000-0000-00009A050000}"/>
    <cellStyle name="Comma 89" xfId="1436" xr:uid="{00000000-0005-0000-0000-00009B050000}"/>
    <cellStyle name="Comma 9" xfId="1437" xr:uid="{00000000-0005-0000-0000-00009C050000}"/>
    <cellStyle name="Comma 9 2" xfId="1438" xr:uid="{00000000-0005-0000-0000-00009D050000}"/>
    <cellStyle name="Comma 9 2 2" xfId="1439" xr:uid="{00000000-0005-0000-0000-00009E050000}"/>
    <cellStyle name="Comma 9 3" xfId="1440" xr:uid="{00000000-0005-0000-0000-00009F050000}"/>
    <cellStyle name="Comma 9 4" xfId="1441" xr:uid="{00000000-0005-0000-0000-0000A0050000}"/>
    <cellStyle name="Comma 9 5" xfId="1442" xr:uid="{00000000-0005-0000-0000-0000A1050000}"/>
    <cellStyle name="Comma 9 6" xfId="1443" xr:uid="{00000000-0005-0000-0000-0000A2050000}"/>
    <cellStyle name="Comma 90" xfId="1444" xr:uid="{00000000-0005-0000-0000-0000A3050000}"/>
    <cellStyle name="Comma 91" xfId="1445" xr:uid="{00000000-0005-0000-0000-0000A4050000}"/>
    <cellStyle name="Comma 92" xfId="1446" xr:uid="{00000000-0005-0000-0000-0000A5050000}"/>
    <cellStyle name="Comma 93" xfId="1447" xr:uid="{00000000-0005-0000-0000-0000A6050000}"/>
    <cellStyle name="comma zerodec" xfId="1448" xr:uid="{00000000-0005-0000-0000-0000A7050000}"/>
    <cellStyle name="comma zerodec 2" xfId="1449" xr:uid="{00000000-0005-0000-0000-0000A8050000}"/>
    <cellStyle name="comma zerodec 2 2" xfId="1450" xr:uid="{00000000-0005-0000-0000-0000A9050000}"/>
    <cellStyle name="comma zerodec 3" xfId="1451" xr:uid="{00000000-0005-0000-0000-0000AA050000}"/>
    <cellStyle name="comma zerodec_ADC_Detail_BS_Q1'14" xfId="1452" xr:uid="{00000000-0005-0000-0000-0000AB050000}"/>
    <cellStyle name="Comma(1)" xfId="1453" xr:uid="{00000000-0005-0000-0000-0000AC050000}"/>
    <cellStyle name="Comma]Capex" xfId="1454" xr:uid="{00000000-0005-0000-0000-0000AD050000}"/>
    <cellStyle name="Comma]Capex 2" xfId="1455" xr:uid="{00000000-0005-0000-0000-0000AE050000}"/>
    <cellStyle name="Comma]Capex 3" xfId="1456" xr:uid="{00000000-0005-0000-0000-0000AF050000}"/>
    <cellStyle name="Comma0" xfId="1457" xr:uid="{00000000-0005-0000-0000-0000B0050000}"/>
    <cellStyle name="company_title" xfId="1458" xr:uid="{00000000-0005-0000-0000-0000B1050000}"/>
    <cellStyle name="Copied" xfId="1459" xr:uid="{00000000-0005-0000-0000-0000B2050000}"/>
    <cellStyle name="Credit" xfId="1460" xr:uid="{00000000-0005-0000-0000-0000B3050000}"/>
    <cellStyle name="Curpency_FGCOST-1_TCC-LCASH" xfId="1461" xr:uid="{00000000-0005-0000-0000-0000B4050000}"/>
    <cellStyle name="Curren - Style3" xfId="1462" xr:uid="{00000000-0005-0000-0000-0000B5050000}"/>
    <cellStyle name="Curren - Style4" xfId="1463" xr:uid="{00000000-0005-0000-0000-0000B6050000}"/>
    <cellStyle name="Currency [0]b" xfId="1464" xr:uid="{00000000-0005-0000-0000-0000B7050000}"/>
    <cellStyle name="Currency [00]" xfId="1465" xr:uid="{00000000-0005-0000-0000-0000B8050000}"/>
    <cellStyle name="Currency _x001b_0]_laroux_MATERAL2_REINT98" xfId="1466" xr:uid="{00000000-0005-0000-0000-0000B9050000}"/>
    <cellStyle name="Currency 2" xfId="1467" xr:uid="{00000000-0005-0000-0000-0000BA050000}"/>
    <cellStyle name="Currency 2 2" xfId="1468" xr:uid="{00000000-0005-0000-0000-0000BB050000}"/>
    <cellStyle name="Currency 3" xfId="1469" xr:uid="{00000000-0005-0000-0000-0000BC050000}"/>
    <cellStyle name="Currency 3 2" xfId="1470" xr:uid="{00000000-0005-0000-0000-0000BD050000}"/>
    <cellStyle name="currency(2)" xfId="1471" xr:uid="{00000000-0005-0000-0000-0000BE050000}"/>
    <cellStyle name="Currency0" xfId="1472" xr:uid="{00000000-0005-0000-0000-0000BF050000}"/>
    <cellStyle name="Currency1" xfId="1473" xr:uid="{00000000-0005-0000-0000-0000C0050000}"/>
    <cellStyle name="Currency1 2" xfId="1474" xr:uid="{00000000-0005-0000-0000-0000C1050000}"/>
    <cellStyle name="Currency2" xfId="1475" xr:uid="{00000000-0005-0000-0000-0000C2050000}"/>
    <cellStyle name="Dan" xfId="1476" xr:uid="{00000000-0005-0000-0000-0000C3050000}"/>
    <cellStyle name="Date" xfId="1477" xr:uid="{00000000-0005-0000-0000-0000C4050000}"/>
    <cellStyle name="Date Short" xfId="1478" xr:uid="{00000000-0005-0000-0000-0000C5050000}"/>
    <cellStyle name="date_format" xfId="1479" xr:uid="{00000000-0005-0000-0000-0000C6050000}"/>
    <cellStyle name="Debit" xfId="1480" xr:uid="{00000000-0005-0000-0000-0000C7050000}"/>
    <cellStyle name="Dezimal [0]_35ERI8T2gbIEMixb4v26icuOo" xfId="1481" xr:uid="{00000000-0005-0000-0000-0000C8050000}"/>
    <cellStyle name="Dezimal_35ERI8T2gbIEMixb4v26icuOo" xfId="1482" xr:uid="{00000000-0005-0000-0000-0000C9050000}"/>
    <cellStyle name="Dollar (zero dec)" xfId="1483" xr:uid="{00000000-0005-0000-0000-0000CA050000}"/>
    <cellStyle name="Dollar (zero dec) 2" xfId="1484" xr:uid="{00000000-0005-0000-0000-0000CB050000}"/>
    <cellStyle name="Enter Currency (0)" xfId="1485" xr:uid="{00000000-0005-0000-0000-0000CC050000}"/>
    <cellStyle name="Enter Currency (2)" xfId="1486" xr:uid="{00000000-0005-0000-0000-0000CD050000}"/>
    <cellStyle name="Enter Units (0)" xfId="1487" xr:uid="{00000000-0005-0000-0000-0000CE050000}"/>
    <cellStyle name="Enter Units (1)" xfId="1488" xr:uid="{00000000-0005-0000-0000-0000CF050000}"/>
    <cellStyle name="Enter Units (2)" xfId="1489" xr:uid="{00000000-0005-0000-0000-0000D0050000}"/>
    <cellStyle name="Entered" xfId="1490" xr:uid="{00000000-0005-0000-0000-0000D1050000}"/>
    <cellStyle name="entry box" xfId="1491" xr:uid="{00000000-0005-0000-0000-0000D2050000}"/>
    <cellStyle name="entry box 2" xfId="1492" xr:uid="{00000000-0005-0000-0000-0000D3050000}"/>
    <cellStyle name="entry box 2 2" xfId="1493" xr:uid="{00000000-0005-0000-0000-0000D4050000}"/>
    <cellStyle name="entry box 3" xfId="1494" xr:uid="{00000000-0005-0000-0000-0000D5050000}"/>
    <cellStyle name="entry box 4" xfId="1495" xr:uid="{00000000-0005-0000-0000-0000D6050000}"/>
    <cellStyle name="Excel Built-in Normal" xfId="1496" xr:uid="{00000000-0005-0000-0000-0000D7050000}"/>
    <cellStyle name="Excel Built-in Normal 2" xfId="1497" xr:uid="{00000000-0005-0000-0000-0000D8050000}"/>
    <cellStyle name="Explanatory Text 2" xfId="1498" xr:uid="{00000000-0005-0000-0000-0000D9050000}"/>
    <cellStyle name="Explanatory Text 2 2" xfId="1499" xr:uid="{00000000-0005-0000-0000-0000DA050000}"/>
    <cellStyle name="Explanatory Text 2 2 2" xfId="1500" xr:uid="{00000000-0005-0000-0000-0000DB050000}"/>
    <cellStyle name="Explanatory Text 2 3" xfId="1501" xr:uid="{00000000-0005-0000-0000-0000DC050000}"/>
    <cellStyle name="Explanatory Text 3" xfId="1502" xr:uid="{00000000-0005-0000-0000-0000DD050000}"/>
    <cellStyle name="Explanatory Text 3 2" xfId="1503" xr:uid="{00000000-0005-0000-0000-0000DE050000}"/>
    <cellStyle name="Explanatory Text 4" xfId="1504" xr:uid="{00000000-0005-0000-0000-0000DF050000}"/>
    <cellStyle name="Explanatory Text 5" xfId="1505" xr:uid="{00000000-0005-0000-0000-0000E0050000}"/>
    <cellStyle name="Fixed" xfId="1506" xr:uid="{00000000-0005-0000-0000-0000E1050000}"/>
    <cellStyle name="Format Number Column" xfId="1507" xr:uid="{00000000-0005-0000-0000-0000E2050000}"/>
    <cellStyle name="fourdecplace" xfId="1508" xr:uid="{00000000-0005-0000-0000-0000E3050000}"/>
    <cellStyle name="fourdecplace 2" xfId="1509" xr:uid="{00000000-0005-0000-0000-0000E4050000}"/>
    <cellStyle name="GalleryPath" xfId="1510" xr:uid="{00000000-0005-0000-0000-0000E5050000}"/>
    <cellStyle name="GalleryPath 2" xfId="1511" xr:uid="{00000000-0005-0000-0000-0000E6050000}"/>
    <cellStyle name="GalleryPath 3" xfId="1512" xr:uid="{00000000-0005-0000-0000-0000E7050000}"/>
    <cellStyle name="Good 2" xfId="1513" xr:uid="{00000000-0005-0000-0000-0000E8050000}"/>
    <cellStyle name="Good 2 2" xfId="1514" xr:uid="{00000000-0005-0000-0000-0000E9050000}"/>
    <cellStyle name="Good 2 2 2" xfId="1515" xr:uid="{00000000-0005-0000-0000-0000EA050000}"/>
    <cellStyle name="Good 2 3" xfId="1516" xr:uid="{00000000-0005-0000-0000-0000EB050000}"/>
    <cellStyle name="Good 3" xfId="1517" xr:uid="{00000000-0005-0000-0000-0000EC050000}"/>
    <cellStyle name="Good 3 2" xfId="1518" xr:uid="{00000000-0005-0000-0000-0000ED050000}"/>
    <cellStyle name="Good 4" xfId="1519" xr:uid="{00000000-0005-0000-0000-0000EE050000}"/>
    <cellStyle name="Good 5" xfId="1520" xr:uid="{00000000-0005-0000-0000-0000EF050000}"/>
    <cellStyle name="Grey" xfId="1521" xr:uid="{00000000-0005-0000-0000-0000F0050000}"/>
    <cellStyle name="Grey 2" xfId="1522" xr:uid="{00000000-0005-0000-0000-0000F1050000}"/>
    <cellStyle name="Grey 2 2" xfId="1523" xr:uid="{00000000-0005-0000-0000-0000F2050000}"/>
    <cellStyle name="Grey 3" xfId="1524" xr:uid="{00000000-0005-0000-0000-0000F3050000}"/>
    <cellStyle name="Head 1" xfId="1525" xr:uid="{00000000-0005-0000-0000-0000F4050000}"/>
    <cellStyle name="Header1" xfId="1526" xr:uid="{00000000-0005-0000-0000-0000F5050000}"/>
    <cellStyle name="Header1 2" xfId="1527" xr:uid="{00000000-0005-0000-0000-0000F6050000}"/>
    <cellStyle name="Header1 2 2" xfId="1528" xr:uid="{00000000-0005-0000-0000-0000F7050000}"/>
    <cellStyle name="Header1 3" xfId="1529" xr:uid="{00000000-0005-0000-0000-0000F8050000}"/>
    <cellStyle name="Header1 4" xfId="1530" xr:uid="{00000000-0005-0000-0000-0000F9050000}"/>
    <cellStyle name="Header2" xfId="1531" xr:uid="{00000000-0005-0000-0000-0000FA050000}"/>
    <cellStyle name="Header2 2" xfId="1532" xr:uid="{00000000-0005-0000-0000-0000FB050000}"/>
    <cellStyle name="Heading" xfId="1533" xr:uid="{00000000-0005-0000-0000-0000FC050000}"/>
    <cellStyle name="Heading 1 2" xfId="1534" xr:uid="{00000000-0005-0000-0000-0000FD050000}"/>
    <cellStyle name="Heading 1 2 2" xfId="1535" xr:uid="{00000000-0005-0000-0000-0000FE050000}"/>
    <cellStyle name="Heading 1 2 2 2" xfId="1536" xr:uid="{00000000-0005-0000-0000-0000FF050000}"/>
    <cellStyle name="Heading 1 2 3" xfId="1537" xr:uid="{00000000-0005-0000-0000-000000060000}"/>
    <cellStyle name="Heading 1 3" xfId="1538" xr:uid="{00000000-0005-0000-0000-000001060000}"/>
    <cellStyle name="Heading 1 3 2" xfId="1539" xr:uid="{00000000-0005-0000-0000-000002060000}"/>
    <cellStyle name="Heading 1 4" xfId="1540" xr:uid="{00000000-0005-0000-0000-000003060000}"/>
    <cellStyle name="Heading 1 5" xfId="1541" xr:uid="{00000000-0005-0000-0000-000004060000}"/>
    <cellStyle name="Heading 2 2" xfId="1542" xr:uid="{00000000-0005-0000-0000-000005060000}"/>
    <cellStyle name="Heading 2 2 2" xfId="1543" xr:uid="{00000000-0005-0000-0000-000006060000}"/>
    <cellStyle name="Heading 2 2 2 2" xfId="1544" xr:uid="{00000000-0005-0000-0000-000007060000}"/>
    <cellStyle name="Heading 2 2 3" xfId="1545" xr:uid="{00000000-0005-0000-0000-000008060000}"/>
    <cellStyle name="Heading 2 3" xfId="1546" xr:uid="{00000000-0005-0000-0000-000009060000}"/>
    <cellStyle name="Heading 2 3 2" xfId="1547" xr:uid="{00000000-0005-0000-0000-00000A060000}"/>
    <cellStyle name="Heading 2 4" xfId="1548" xr:uid="{00000000-0005-0000-0000-00000B060000}"/>
    <cellStyle name="Heading 2 5" xfId="1549" xr:uid="{00000000-0005-0000-0000-00000C060000}"/>
    <cellStyle name="Heading 3 2" xfId="1550" xr:uid="{00000000-0005-0000-0000-00000D060000}"/>
    <cellStyle name="Heading 3 2 2" xfId="1551" xr:uid="{00000000-0005-0000-0000-00000E060000}"/>
    <cellStyle name="Heading 3 2 2 2" xfId="1552" xr:uid="{00000000-0005-0000-0000-00000F060000}"/>
    <cellStyle name="Heading 3 2 3" xfId="1553" xr:uid="{00000000-0005-0000-0000-000010060000}"/>
    <cellStyle name="Heading 3 3" xfId="1554" xr:uid="{00000000-0005-0000-0000-000011060000}"/>
    <cellStyle name="Heading 3 3 2" xfId="1555" xr:uid="{00000000-0005-0000-0000-000012060000}"/>
    <cellStyle name="Heading 3 4" xfId="1556" xr:uid="{00000000-0005-0000-0000-000013060000}"/>
    <cellStyle name="Heading 3 5" xfId="1557" xr:uid="{00000000-0005-0000-0000-000014060000}"/>
    <cellStyle name="Heading 4 2" xfId="1558" xr:uid="{00000000-0005-0000-0000-000015060000}"/>
    <cellStyle name="Heading 4 2 2" xfId="1559" xr:uid="{00000000-0005-0000-0000-000016060000}"/>
    <cellStyle name="Heading 4 2 2 2" xfId="1560" xr:uid="{00000000-0005-0000-0000-000017060000}"/>
    <cellStyle name="Heading 4 2 3" xfId="1561" xr:uid="{00000000-0005-0000-0000-000018060000}"/>
    <cellStyle name="Heading 4 3" xfId="1562" xr:uid="{00000000-0005-0000-0000-000019060000}"/>
    <cellStyle name="Heading 4 3 2" xfId="1563" xr:uid="{00000000-0005-0000-0000-00001A060000}"/>
    <cellStyle name="Heading 4 4" xfId="1564" xr:uid="{00000000-0005-0000-0000-00001B060000}"/>
    <cellStyle name="Heading 4 5" xfId="1565" xr:uid="{00000000-0005-0000-0000-00001C060000}"/>
    <cellStyle name="HEADING, MAJOR" xfId="1566" xr:uid="{00000000-0005-0000-0000-00001D060000}"/>
    <cellStyle name="HEADING, MINOR" xfId="1567" xr:uid="{00000000-0005-0000-0000-00001E060000}"/>
    <cellStyle name="HEADING, RIGHT" xfId="1568" xr:uid="{00000000-0005-0000-0000-00001F060000}"/>
    <cellStyle name="HEADING,MAJOR" xfId="1569" xr:uid="{00000000-0005-0000-0000-000020060000}"/>
    <cellStyle name="HEADING1" xfId="1570" xr:uid="{00000000-0005-0000-0000-000021060000}"/>
    <cellStyle name="HEADING2" xfId="1571" xr:uid="{00000000-0005-0000-0000-000022060000}"/>
    <cellStyle name="HEADINGS" xfId="1572" xr:uid="{00000000-0005-0000-0000-000023060000}"/>
    <cellStyle name="HEADINGSTOP" xfId="1573" xr:uid="{00000000-0005-0000-0000-000024060000}"/>
    <cellStyle name="Hyperlink 2" xfId="1574" xr:uid="{00000000-0005-0000-0000-000025060000}"/>
    <cellStyle name="Hyperlink 2 2" xfId="1575" xr:uid="{00000000-0005-0000-0000-000026060000}"/>
    <cellStyle name="Indent" xfId="1576" xr:uid="{00000000-0005-0000-0000-000027060000}"/>
    <cellStyle name="Info_Main" xfId="1577" xr:uid="{00000000-0005-0000-0000-000028060000}"/>
    <cellStyle name="Input [yellow]" xfId="1578" xr:uid="{00000000-0005-0000-0000-000029060000}"/>
    <cellStyle name="Input [yellow] 2" xfId="1579" xr:uid="{00000000-0005-0000-0000-00002A060000}"/>
    <cellStyle name="Input [yellow] 2 2" xfId="1580" xr:uid="{00000000-0005-0000-0000-00002B060000}"/>
    <cellStyle name="Input [yellow] 3" xfId="1581" xr:uid="{00000000-0005-0000-0000-00002C060000}"/>
    <cellStyle name="Input 10" xfId="1582" xr:uid="{00000000-0005-0000-0000-00002D060000}"/>
    <cellStyle name="Input 11" xfId="1583" xr:uid="{00000000-0005-0000-0000-00002E060000}"/>
    <cellStyle name="Input 12" xfId="1584" xr:uid="{00000000-0005-0000-0000-00002F060000}"/>
    <cellStyle name="Input 13" xfId="1585" xr:uid="{00000000-0005-0000-0000-000030060000}"/>
    <cellStyle name="Input 14" xfId="1586" xr:uid="{00000000-0005-0000-0000-000031060000}"/>
    <cellStyle name="Input 15" xfId="1587" xr:uid="{00000000-0005-0000-0000-000032060000}"/>
    <cellStyle name="Input 16" xfId="1588" xr:uid="{00000000-0005-0000-0000-000033060000}"/>
    <cellStyle name="Input 17" xfId="1589" xr:uid="{00000000-0005-0000-0000-000034060000}"/>
    <cellStyle name="Input 2" xfId="1590" xr:uid="{00000000-0005-0000-0000-000035060000}"/>
    <cellStyle name="Input 2 2" xfId="1591" xr:uid="{00000000-0005-0000-0000-000036060000}"/>
    <cellStyle name="Input 2 2 2" xfId="1592" xr:uid="{00000000-0005-0000-0000-000037060000}"/>
    <cellStyle name="Input 2 3" xfId="1593" xr:uid="{00000000-0005-0000-0000-000038060000}"/>
    <cellStyle name="Input 3" xfId="1594" xr:uid="{00000000-0005-0000-0000-000039060000}"/>
    <cellStyle name="Input 3 2" xfId="1595" xr:uid="{00000000-0005-0000-0000-00003A060000}"/>
    <cellStyle name="Input 3 3" xfId="1596" xr:uid="{00000000-0005-0000-0000-00003B060000}"/>
    <cellStyle name="Input 4" xfId="1597" xr:uid="{00000000-0005-0000-0000-00003C060000}"/>
    <cellStyle name="Input 4 2" xfId="1598" xr:uid="{00000000-0005-0000-0000-00003D060000}"/>
    <cellStyle name="Input 4 3" xfId="1599" xr:uid="{00000000-0005-0000-0000-00003E060000}"/>
    <cellStyle name="Input 5" xfId="1600" xr:uid="{00000000-0005-0000-0000-00003F060000}"/>
    <cellStyle name="Input 5 2" xfId="1601" xr:uid="{00000000-0005-0000-0000-000040060000}"/>
    <cellStyle name="Input 5 3" xfId="1602" xr:uid="{00000000-0005-0000-0000-000041060000}"/>
    <cellStyle name="Input 6" xfId="1603" xr:uid="{00000000-0005-0000-0000-000042060000}"/>
    <cellStyle name="Input 6 2" xfId="1604" xr:uid="{00000000-0005-0000-0000-000043060000}"/>
    <cellStyle name="Input 7" xfId="1605" xr:uid="{00000000-0005-0000-0000-000044060000}"/>
    <cellStyle name="Input 7 2" xfId="1606" xr:uid="{00000000-0005-0000-0000-000045060000}"/>
    <cellStyle name="Input 8" xfId="1607" xr:uid="{00000000-0005-0000-0000-000046060000}"/>
    <cellStyle name="Input 8 2" xfId="1608" xr:uid="{00000000-0005-0000-0000-000047060000}"/>
    <cellStyle name="Input 9" xfId="1609" xr:uid="{00000000-0005-0000-0000-000048060000}"/>
    <cellStyle name="InputCurrency" xfId="1610" xr:uid="{00000000-0005-0000-0000-000049060000}"/>
    <cellStyle name="InputPercent1" xfId="1611" xr:uid="{00000000-0005-0000-0000-00004A060000}"/>
    <cellStyle name="Integer" xfId="1612" xr:uid="{00000000-0005-0000-0000-00004B060000}"/>
    <cellStyle name="KPMG Heading 1" xfId="1613" xr:uid="{00000000-0005-0000-0000-00004C060000}"/>
    <cellStyle name="KPMG Heading 2" xfId="1614" xr:uid="{00000000-0005-0000-0000-00004D060000}"/>
    <cellStyle name="KPMG Heading 3" xfId="1615" xr:uid="{00000000-0005-0000-0000-00004E060000}"/>
    <cellStyle name="KPMG Heading 4" xfId="1616" xr:uid="{00000000-0005-0000-0000-00004F060000}"/>
    <cellStyle name="KPMG Normal" xfId="1617" xr:uid="{00000000-0005-0000-0000-000050060000}"/>
    <cellStyle name="KPMG Normal Text" xfId="1618" xr:uid="{00000000-0005-0000-0000-000051060000}"/>
    <cellStyle name="KPMG Normal_10" xfId="1619" xr:uid="{00000000-0005-0000-0000-000052060000}"/>
    <cellStyle name="left" xfId="1620" xr:uid="{00000000-0005-0000-0000-000053060000}"/>
    <cellStyle name="LEVERS69" xfId="1621" xr:uid="{00000000-0005-0000-0000-000054060000}"/>
    <cellStyle name="Link Currency (0)" xfId="1622" xr:uid="{00000000-0005-0000-0000-000055060000}"/>
    <cellStyle name="Link Currency (2)" xfId="1623" xr:uid="{00000000-0005-0000-0000-000056060000}"/>
    <cellStyle name="Link Units (0)" xfId="1624" xr:uid="{00000000-0005-0000-0000-000057060000}"/>
    <cellStyle name="Link Units (1)" xfId="1625" xr:uid="{00000000-0005-0000-0000-000058060000}"/>
    <cellStyle name="Link Units (2)" xfId="1626" xr:uid="{00000000-0005-0000-0000-000059060000}"/>
    <cellStyle name="Linked Cell 2" xfId="1627" xr:uid="{00000000-0005-0000-0000-00005A060000}"/>
    <cellStyle name="Linked Cell 2 2" xfId="1628" xr:uid="{00000000-0005-0000-0000-00005B060000}"/>
    <cellStyle name="Linked Cell 2 2 2" xfId="1629" xr:uid="{00000000-0005-0000-0000-00005C060000}"/>
    <cellStyle name="Linked Cell 2 3" xfId="1630" xr:uid="{00000000-0005-0000-0000-00005D060000}"/>
    <cellStyle name="Linked Cell 3" xfId="1631" xr:uid="{00000000-0005-0000-0000-00005E060000}"/>
    <cellStyle name="Linked Cell 3 2" xfId="1632" xr:uid="{00000000-0005-0000-0000-00005F060000}"/>
    <cellStyle name="Linked Cell 4" xfId="1633" xr:uid="{00000000-0005-0000-0000-000060060000}"/>
    <cellStyle name="Linked Cell 5" xfId="1634" xr:uid="{00000000-0005-0000-0000-000061060000}"/>
    <cellStyle name="MAY.1995" xfId="1635" xr:uid="{00000000-0005-0000-0000-000062060000}"/>
    <cellStyle name="MAY.1995 2" xfId="1636" xr:uid="{00000000-0005-0000-0000-000063060000}"/>
    <cellStyle name="Miglia - Stile1" xfId="1637" xr:uid="{00000000-0005-0000-0000-000064060000}"/>
    <cellStyle name="Miglia - Stile2" xfId="1638" xr:uid="{00000000-0005-0000-0000-000065060000}"/>
    <cellStyle name="Miglia - Stile3" xfId="1639" xr:uid="{00000000-0005-0000-0000-000066060000}"/>
    <cellStyle name="Miglia - Stile4" xfId="1640" xr:uid="{00000000-0005-0000-0000-000067060000}"/>
    <cellStyle name="Miglia - Stile5" xfId="1641" xr:uid="{00000000-0005-0000-0000-000068060000}"/>
    <cellStyle name="Migliaia (0)" xfId="1642" xr:uid="{00000000-0005-0000-0000-000069060000}"/>
    <cellStyle name="Milliers [0]_AR1194" xfId="1643" xr:uid="{00000000-0005-0000-0000-00006A060000}"/>
    <cellStyle name="Milliers_AR1194" xfId="1644" xr:uid="{00000000-0005-0000-0000-00006B060000}"/>
    <cellStyle name="Mon?taire [0]_AR1194" xfId="1645" xr:uid="{00000000-0005-0000-0000-00006C060000}"/>
    <cellStyle name="Mon?taire_AR1194" xfId="1646" xr:uid="{00000000-0005-0000-0000-00006D060000}"/>
    <cellStyle name="Monétaire [0]_laroux" xfId="1647" xr:uid="{00000000-0005-0000-0000-00006E060000}"/>
    <cellStyle name="Monétaire_laroux" xfId="1648" xr:uid="{00000000-0005-0000-0000-00006F060000}"/>
    <cellStyle name="Mon้taire [0]_laroux" xfId="1649" xr:uid="{00000000-0005-0000-0000-000070060000}"/>
    <cellStyle name="Mon้taire_laroux" xfId="1650" xr:uid="{00000000-0005-0000-0000-000071060000}"/>
    <cellStyle name="NEE" xfId="1651" xr:uid="{00000000-0005-0000-0000-000072060000}"/>
    <cellStyle name="Neutral 2" xfId="1652" xr:uid="{00000000-0005-0000-0000-000073060000}"/>
    <cellStyle name="Neutral 2 2" xfId="1653" xr:uid="{00000000-0005-0000-0000-000074060000}"/>
    <cellStyle name="Neutral 2 2 2" xfId="1654" xr:uid="{00000000-0005-0000-0000-000075060000}"/>
    <cellStyle name="Neutral 2 3" xfId="1655" xr:uid="{00000000-0005-0000-0000-000076060000}"/>
    <cellStyle name="Neutral 3" xfId="1656" xr:uid="{00000000-0005-0000-0000-000077060000}"/>
    <cellStyle name="Neutral 3 2" xfId="1657" xr:uid="{00000000-0005-0000-0000-000078060000}"/>
    <cellStyle name="Neutral 4" xfId="1658" xr:uid="{00000000-0005-0000-0000-000079060000}"/>
    <cellStyle name="Neutral 5" xfId="1659" xr:uid="{00000000-0005-0000-0000-00007A060000}"/>
    <cellStyle name="no dec" xfId="1660" xr:uid="{00000000-0005-0000-0000-00007B060000}"/>
    <cellStyle name="Normal" xfId="0" builtinId="0"/>
    <cellStyle name="Normal - Stile6" xfId="1661" xr:uid="{00000000-0005-0000-0000-00007D060000}"/>
    <cellStyle name="Normal - Stile7" xfId="1662" xr:uid="{00000000-0005-0000-0000-00007E060000}"/>
    <cellStyle name="Normal - Stile8" xfId="1663" xr:uid="{00000000-0005-0000-0000-00007F060000}"/>
    <cellStyle name="Normal - Style1" xfId="1664" xr:uid="{00000000-0005-0000-0000-000080060000}"/>
    <cellStyle name="Normal - Style1 2" xfId="1665" xr:uid="{00000000-0005-0000-0000-000081060000}"/>
    <cellStyle name="Normal - Style5" xfId="1666" xr:uid="{00000000-0005-0000-0000-000082060000}"/>
    <cellStyle name="Normal 10" xfId="1667" xr:uid="{00000000-0005-0000-0000-000083060000}"/>
    <cellStyle name="Normal 10 2" xfId="1668" xr:uid="{00000000-0005-0000-0000-000084060000}"/>
    <cellStyle name="Normal 10 2 2" xfId="1669" xr:uid="{00000000-0005-0000-0000-000085060000}"/>
    <cellStyle name="Normal 10 2 2 2" xfId="1670" xr:uid="{00000000-0005-0000-0000-000086060000}"/>
    <cellStyle name="Normal 10 2 2 3" xfId="1671" xr:uid="{00000000-0005-0000-0000-000087060000}"/>
    <cellStyle name="Normal 10 2 3" xfId="1672" xr:uid="{00000000-0005-0000-0000-000088060000}"/>
    <cellStyle name="Normal 10 3" xfId="1673" xr:uid="{00000000-0005-0000-0000-000089060000}"/>
    <cellStyle name="Normal 10 3 2" xfId="1674" xr:uid="{00000000-0005-0000-0000-00008A060000}"/>
    <cellStyle name="Normal 10 3 3" xfId="1675" xr:uid="{00000000-0005-0000-0000-00008B060000}"/>
    <cellStyle name="Normal 10 4" xfId="1676" xr:uid="{00000000-0005-0000-0000-00008C060000}"/>
    <cellStyle name="Normal 10 4 2" xfId="1677" xr:uid="{00000000-0005-0000-0000-00008D060000}"/>
    <cellStyle name="Normal 10 5" xfId="1678" xr:uid="{00000000-0005-0000-0000-00008E060000}"/>
    <cellStyle name="Normal 10 6" xfId="1679" xr:uid="{00000000-0005-0000-0000-00008F060000}"/>
    <cellStyle name="Normal 10 7" xfId="1680" xr:uid="{00000000-0005-0000-0000-000090060000}"/>
    <cellStyle name="Normal 100" xfId="1681" xr:uid="{00000000-0005-0000-0000-000091060000}"/>
    <cellStyle name="Normal 101" xfId="1682" xr:uid="{00000000-0005-0000-0000-000092060000}"/>
    <cellStyle name="Normal 102" xfId="1683" xr:uid="{00000000-0005-0000-0000-000093060000}"/>
    <cellStyle name="Normal 103" xfId="1684" xr:uid="{00000000-0005-0000-0000-000094060000}"/>
    <cellStyle name="Normal 104" xfId="1685" xr:uid="{00000000-0005-0000-0000-000095060000}"/>
    <cellStyle name="Normal 105" xfId="1686" xr:uid="{00000000-0005-0000-0000-000096060000}"/>
    <cellStyle name="Normal 106" xfId="1687" xr:uid="{00000000-0005-0000-0000-000097060000}"/>
    <cellStyle name="Normal 107" xfId="1688" xr:uid="{00000000-0005-0000-0000-000098060000}"/>
    <cellStyle name="Normal 108" xfId="1689" xr:uid="{00000000-0005-0000-0000-000099060000}"/>
    <cellStyle name="Normal 109" xfId="1690" xr:uid="{00000000-0005-0000-0000-00009A060000}"/>
    <cellStyle name="Normal 11" xfId="1691" xr:uid="{00000000-0005-0000-0000-00009B060000}"/>
    <cellStyle name="Normal 11 2" xfId="1692" xr:uid="{00000000-0005-0000-0000-00009C060000}"/>
    <cellStyle name="Normal 11 2 2" xfId="1693" xr:uid="{00000000-0005-0000-0000-00009D060000}"/>
    <cellStyle name="Normal 11 2 2 2" xfId="1694" xr:uid="{00000000-0005-0000-0000-00009E060000}"/>
    <cellStyle name="Normal 11 2 3" xfId="1695" xr:uid="{00000000-0005-0000-0000-00009F060000}"/>
    <cellStyle name="Normal 11 3" xfId="1696" xr:uid="{00000000-0005-0000-0000-0000A0060000}"/>
    <cellStyle name="Normal 11 4" xfId="1697" xr:uid="{00000000-0005-0000-0000-0000A1060000}"/>
    <cellStyle name="Normal 11 5" xfId="1698" xr:uid="{00000000-0005-0000-0000-0000A2060000}"/>
    <cellStyle name="Normal 110" xfId="1699" xr:uid="{00000000-0005-0000-0000-0000A3060000}"/>
    <cellStyle name="Normal 110 2" xfId="1700" xr:uid="{00000000-0005-0000-0000-0000A4060000}"/>
    <cellStyle name="Normal 111" xfId="1701" xr:uid="{00000000-0005-0000-0000-0000A5060000}"/>
    <cellStyle name="Normal 112" xfId="1702" xr:uid="{00000000-0005-0000-0000-0000A6060000}"/>
    <cellStyle name="Normal 113" xfId="1703" xr:uid="{00000000-0005-0000-0000-0000A7060000}"/>
    <cellStyle name="Normal 114" xfId="1704" xr:uid="{00000000-0005-0000-0000-0000A8060000}"/>
    <cellStyle name="Normal 115" xfId="1705" xr:uid="{00000000-0005-0000-0000-0000A9060000}"/>
    <cellStyle name="Normal 116" xfId="1706" xr:uid="{00000000-0005-0000-0000-0000AA060000}"/>
    <cellStyle name="Normal 117" xfId="1707" xr:uid="{00000000-0005-0000-0000-0000AB060000}"/>
    <cellStyle name="Normal 118" xfId="1708" xr:uid="{00000000-0005-0000-0000-0000AC060000}"/>
    <cellStyle name="Normal 119" xfId="1709" xr:uid="{00000000-0005-0000-0000-0000AD060000}"/>
    <cellStyle name="Normal 12" xfId="1710" xr:uid="{00000000-0005-0000-0000-0000AE060000}"/>
    <cellStyle name="Normal 12 2" xfId="1711" xr:uid="{00000000-0005-0000-0000-0000AF060000}"/>
    <cellStyle name="Normal 12 2 2" xfId="1712" xr:uid="{00000000-0005-0000-0000-0000B0060000}"/>
    <cellStyle name="Normal 12 2 2 2" xfId="1713" xr:uid="{00000000-0005-0000-0000-0000B1060000}"/>
    <cellStyle name="Normal 12 2 2 2 2" xfId="1714" xr:uid="{00000000-0005-0000-0000-0000B2060000}"/>
    <cellStyle name="Normal 12 2 2 3" xfId="1715" xr:uid="{00000000-0005-0000-0000-0000B3060000}"/>
    <cellStyle name="Normal 12 2 3" xfId="1716" xr:uid="{00000000-0005-0000-0000-0000B4060000}"/>
    <cellStyle name="Normal 12 2 3 2" xfId="1717" xr:uid="{00000000-0005-0000-0000-0000B5060000}"/>
    <cellStyle name="Normal 12 2 4" xfId="1718" xr:uid="{00000000-0005-0000-0000-0000B6060000}"/>
    <cellStyle name="Normal 12 2 4 2" xfId="1719" xr:uid="{00000000-0005-0000-0000-0000B7060000}"/>
    <cellStyle name="Normal 12 2 5" xfId="1720" xr:uid="{00000000-0005-0000-0000-0000B8060000}"/>
    <cellStyle name="Normal 12 2 6" xfId="1721" xr:uid="{00000000-0005-0000-0000-0000B9060000}"/>
    <cellStyle name="Normal 12 3" xfId="1722" xr:uid="{00000000-0005-0000-0000-0000BA060000}"/>
    <cellStyle name="Normal 12 3 2" xfId="1723" xr:uid="{00000000-0005-0000-0000-0000BB060000}"/>
    <cellStyle name="Normal 12 3 2 2" xfId="1724" xr:uid="{00000000-0005-0000-0000-0000BC060000}"/>
    <cellStyle name="Normal 12 3 3" xfId="1725" xr:uid="{00000000-0005-0000-0000-0000BD060000}"/>
    <cellStyle name="Normal 12 4" xfId="1726" xr:uid="{00000000-0005-0000-0000-0000BE060000}"/>
    <cellStyle name="Normal 12 5" xfId="1727" xr:uid="{00000000-0005-0000-0000-0000BF060000}"/>
    <cellStyle name="Normal 12 5 2" xfId="1728" xr:uid="{00000000-0005-0000-0000-0000C0060000}"/>
    <cellStyle name="Normal 12 6" xfId="1729" xr:uid="{00000000-0005-0000-0000-0000C1060000}"/>
    <cellStyle name="Normal 12 6 2" xfId="1730" xr:uid="{00000000-0005-0000-0000-0000C2060000}"/>
    <cellStyle name="Normal 12 7" xfId="1731" xr:uid="{00000000-0005-0000-0000-0000C3060000}"/>
    <cellStyle name="Normal 12 8" xfId="1732" xr:uid="{00000000-0005-0000-0000-0000C4060000}"/>
    <cellStyle name="Normal 120" xfId="1733" xr:uid="{00000000-0005-0000-0000-0000C5060000}"/>
    <cellStyle name="Normal 121" xfId="1734" xr:uid="{00000000-0005-0000-0000-0000C6060000}"/>
    <cellStyle name="Normal 121 2" xfId="1735" xr:uid="{00000000-0005-0000-0000-0000C7060000}"/>
    <cellStyle name="Normal 122" xfId="1736" xr:uid="{00000000-0005-0000-0000-0000C8060000}"/>
    <cellStyle name="Normal 122 2" xfId="1737" xr:uid="{00000000-0005-0000-0000-0000C9060000}"/>
    <cellStyle name="Normal 123" xfId="1738" xr:uid="{00000000-0005-0000-0000-0000CA060000}"/>
    <cellStyle name="Normal 123 2" xfId="1739" xr:uid="{00000000-0005-0000-0000-0000CB060000}"/>
    <cellStyle name="Normal 124" xfId="1740" xr:uid="{00000000-0005-0000-0000-0000CC060000}"/>
    <cellStyle name="Normal 125" xfId="1741" xr:uid="{00000000-0005-0000-0000-0000CD060000}"/>
    <cellStyle name="Normal 13" xfId="1742" xr:uid="{00000000-0005-0000-0000-0000CE060000}"/>
    <cellStyle name="Normal 13 2" xfId="1743" xr:uid="{00000000-0005-0000-0000-0000CF060000}"/>
    <cellStyle name="Normal 13 2 2" xfId="1744" xr:uid="{00000000-0005-0000-0000-0000D0060000}"/>
    <cellStyle name="Normal 13 2 2 2" xfId="1745" xr:uid="{00000000-0005-0000-0000-0000D1060000}"/>
    <cellStyle name="Normal 13 2 2 2 2" xfId="1746" xr:uid="{00000000-0005-0000-0000-0000D2060000}"/>
    <cellStyle name="Normal 13 2 2 3" xfId="1747" xr:uid="{00000000-0005-0000-0000-0000D3060000}"/>
    <cellStyle name="Normal 13 2 2 4" xfId="1748" xr:uid="{00000000-0005-0000-0000-0000D4060000}"/>
    <cellStyle name="Normal 13 2 3" xfId="1749" xr:uid="{00000000-0005-0000-0000-0000D5060000}"/>
    <cellStyle name="Normal 13 2 3 2" xfId="1750" xr:uid="{00000000-0005-0000-0000-0000D6060000}"/>
    <cellStyle name="Normal 13 2 4" xfId="1751" xr:uid="{00000000-0005-0000-0000-0000D7060000}"/>
    <cellStyle name="Normal 13 2 4 2" xfId="1752" xr:uid="{00000000-0005-0000-0000-0000D8060000}"/>
    <cellStyle name="Normal 13 2 5" xfId="1753" xr:uid="{00000000-0005-0000-0000-0000D9060000}"/>
    <cellStyle name="Normal 13 2 6" xfId="1754" xr:uid="{00000000-0005-0000-0000-0000DA060000}"/>
    <cellStyle name="Normal 13 3" xfId="1755" xr:uid="{00000000-0005-0000-0000-0000DB060000}"/>
    <cellStyle name="Normal 13 3 2" xfId="1756" xr:uid="{00000000-0005-0000-0000-0000DC060000}"/>
    <cellStyle name="Normal 13 3 2 2" xfId="1757" xr:uid="{00000000-0005-0000-0000-0000DD060000}"/>
    <cellStyle name="Normal 13 3 3" xfId="1758" xr:uid="{00000000-0005-0000-0000-0000DE060000}"/>
    <cellStyle name="Normal 13 3 4" xfId="1759" xr:uid="{00000000-0005-0000-0000-0000DF060000}"/>
    <cellStyle name="Normal 13 4" xfId="1760" xr:uid="{00000000-0005-0000-0000-0000E0060000}"/>
    <cellStyle name="Normal 13 4 2" xfId="1761" xr:uid="{00000000-0005-0000-0000-0000E1060000}"/>
    <cellStyle name="Normal 13 5" xfId="1762" xr:uid="{00000000-0005-0000-0000-0000E2060000}"/>
    <cellStyle name="Normal 13 5 2" xfId="1763" xr:uid="{00000000-0005-0000-0000-0000E3060000}"/>
    <cellStyle name="Normal 13 6" xfId="1764" xr:uid="{00000000-0005-0000-0000-0000E4060000}"/>
    <cellStyle name="Normal 13 6 2" xfId="1765" xr:uid="{00000000-0005-0000-0000-0000E5060000}"/>
    <cellStyle name="Normal 13 7" xfId="1766" xr:uid="{00000000-0005-0000-0000-0000E6060000}"/>
    <cellStyle name="Normal 13 8" xfId="1767" xr:uid="{00000000-0005-0000-0000-0000E7060000}"/>
    <cellStyle name="Normal 13 9" xfId="1768" xr:uid="{00000000-0005-0000-0000-0000E8060000}"/>
    <cellStyle name="Normal 14" xfId="1769" xr:uid="{00000000-0005-0000-0000-0000E9060000}"/>
    <cellStyle name="Normal 14 10" xfId="1770" xr:uid="{00000000-0005-0000-0000-0000EA060000}"/>
    <cellStyle name="Normal 14 2" xfId="1771" xr:uid="{00000000-0005-0000-0000-0000EB060000}"/>
    <cellStyle name="Normal 14 2 2" xfId="1772" xr:uid="{00000000-0005-0000-0000-0000EC060000}"/>
    <cellStyle name="Normal 14 2 2 2" xfId="1773" xr:uid="{00000000-0005-0000-0000-0000ED060000}"/>
    <cellStyle name="Normal 14 2 2 2 2" xfId="1774" xr:uid="{00000000-0005-0000-0000-0000EE060000}"/>
    <cellStyle name="Normal 14 2 2 3" xfId="1775" xr:uid="{00000000-0005-0000-0000-0000EF060000}"/>
    <cellStyle name="Normal 14 2 2 4" xfId="1776" xr:uid="{00000000-0005-0000-0000-0000F0060000}"/>
    <cellStyle name="Normal 14 2 3" xfId="1777" xr:uid="{00000000-0005-0000-0000-0000F1060000}"/>
    <cellStyle name="Normal 14 2 3 2" xfId="1778" xr:uid="{00000000-0005-0000-0000-0000F2060000}"/>
    <cellStyle name="Normal 14 2 4" xfId="1779" xr:uid="{00000000-0005-0000-0000-0000F3060000}"/>
    <cellStyle name="Normal 14 2 4 2" xfId="1780" xr:uid="{00000000-0005-0000-0000-0000F4060000}"/>
    <cellStyle name="Normal 14 2 5" xfId="1781" xr:uid="{00000000-0005-0000-0000-0000F5060000}"/>
    <cellStyle name="Normal 14 2 6" xfId="1782" xr:uid="{00000000-0005-0000-0000-0000F6060000}"/>
    <cellStyle name="Normal 14 3" xfId="1783" xr:uid="{00000000-0005-0000-0000-0000F7060000}"/>
    <cellStyle name="Normal 14 3 2" xfId="1784" xr:uid="{00000000-0005-0000-0000-0000F8060000}"/>
    <cellStyle name="Normal 14 3 2 2" xfId="1785" xr:uid="{00000000-0005-0000-0000-0000F9060000}"/>
    <cellStyle name="Normal 14 3 3" xfId="1786" xr:uid="{00000000-0005-0000-0000-0000FA060000}"/>
    <cellStyle name="Normal 14 3 4" xfId="1787" xr:uid="{00000000-0005-0000-0000-0000FB060000}"/>
    <cellStyle name="Normal 14 3 5" xfId="1788" xr:uid="{00000000-0005-0000-0000-0000FC060000}"/>
    <cellStyle name="Normal 14 4" xfId="1789" xr:uid="{00000000-0005-0000-0000-0000FD060000}"/>
    <cellStyle name="Normal 14 4 2" xfId="1790" xr:uid="{00000000-0005-0000-0000-0000FE060000}"/>
    <cellStyle name="Normal 14 5" xfId="1791" xr:uid="{00000000-0005-0000-0000-0000FF060000}"/>
    <cellStyle name="Normal 14 5 2" xfId="1792" xr:uid="{00000000-0005-0000-0000-000000070000}"/>
    <cellStyle name="Normal 14 6" xfId="1793" xr:uid="{00000000-0005-0000-0000-000001070000}"/>
    <cellStyle name="Normal 14 6 2" xfId="1794" xr:uid="{00000000-0005-0000-0000-000002070000}"/>
    <cellStyle name="Normal 14 7" xfId="1795" xr:uid="{00000000-0005-0000-0000-000003070000}"/>
    <cellStyle name="Normal 14 7 2" xfId="1796" xr:uid="{00000000-0005-0000-0000-000004070000}"/>
    <cellStyle name="Normal 14 8" xfId="1797" xr:uid="{00000000-0005-0000-0000-000005070000}"/>
    <cellStyle name="Normal 14 9" xfId="1798" xr:uid="{00000000-0005-0000-0000-000006070000}"/>
    <cellStyle name="Normal 15" xfId="1799" xr:uid="{00000000-0005-0000-0000-000007070000}"/>
    <cellStyle name="Normal 15 2" xfId="1800" xr:uid="{00000000-0005-0000-0000-000008070000}"/>
    <cellStyle name="Normal 15 2 2" xfId="1801" xr:uid="{00000000-0005-0000-0000-000009070000}"/>
    <cellStyle name="Normal 15 2 2 2" xfId="1802" xr:uid="{00000000-0005-0000-0000-00000A070000}"/>
    <cellStyle name="Normal 15 2 2 2 2" xfId="1803" xr:uid="{00000000-0005-0000-0000-00000B070000}"/>
    <cellStyle name="Normal 15 2 2 3" xfId="1804" xr:uid="{00000000-0005-0000-0000-00000C070000}"/>
    <cellStyle name="Normal 15 2 2 4" xfId="1805" xr:uid="{00000000-0005-0000-0000-00000D070000}"/>
    <cellStyle name="Normal 15 2 3" xfId="1806" xr:uid="{00000000-0005-0000-0000-00000E070000}"/>
    <cellStyle name="Normal 15 2 3 2" xfId="1807" xr:uid="{00000000-0005-0000-0000-00000F070000}"/>
    <cellStyle name="Normal 15 2 4" xfId="1808" xr:uid="{00000000-0005-0000-0000-000010070000}"/>
    <cellStyle name="Normal 15 2 4 2" xfId="1809" xr:uid="{00000000-0005-0000-0000-000011070000}"/>
    <cellStyle name="Normal 15 2 5" xfId="1810" xr:uid="{00000000-0005-0000-0000-000012070000}"/>
    <cellStyle name="Normal 15 2 6" xfId="1811" xr:uid="{00000000-0005-0000-0000-000013070000}"/>
    <cellStyle name="Normal 15 3" xfId="1812" xr:uid="{00000000-0005-0000-0000-000014070000}"/>
    <cellStyle name="Normal 15 3 2" xfId="1813" xr:uid="{00000000-0005-0000-0000-000015070000}"/>
    <cellStyle name="Normal 15 3 2 2" xfId="1814" xr:uid="{00000000-0005-0000-0000-000016070000}"/>
    <cellStyle name="Normal 15 3 3" xfId="1815" xr:uid="{00000000-0005-0000-0000-000017070000}"/>
    <cellStyle name="Normal 15 3 4" xfId="1816" xr:uid="{00000000-0005-0000-0000-000018070000}"/>
    <cellStyle name="Normal 15 3 5" xfId="1817" xr:uid="{00000000-0005-0000-0000-000019070000}"/>
    <cellStyle name="Normal 15 4" xfId="1818" xr:uid="{00000000-0005-0000-0000-00001A070000}"/>
    <cellStyle name="Normal 15 4 2" xfId="1819" xr:uid="{00000000-0005-0000-0000-00001B070000}"/>
    <cellStyle name="Normal 15 5" xfId="1820" xr:uid="{00000000-0005-0000-0000-00001C070000}"/>
    <cellStyle name="Normal 15 5 2" xfId="1821" xr:uid="{00000000-0005-0000-0000-00001D070000}"/>
    <cellStyle name="Normal 15 6" xfId="1822" xr:uid="{00000000-0005-0000-0000-00001E070000}"/>
    <cellStyle name="Normal 15 6 2" xfId="1823" xr:uid="{00000000-0005-0000-0000-00001F070000}"/>
    <cellStyle name="Normal 15 7" xfId="1824" xr:uid="{00000000-0005-0000-0000-000020070000}"/>
    <cellStyle name="Normal 15 8" xfId="1825" xr:uid="{00000000-0005-0000-0000-000021070000}"/>
    <cellStyle name="Normal 15 9" xfId="1826" xr:uid="{00000000-0005-0000-0000-000022070000}"/>
    <cellStyle name="Normal 16" xfId="1827" xr:uid="{00000000-0005-0000-0000-000023070000}"/>
    <cellStyle name="Normal 16 10" xfId="1828" xr:uid="{00000000-0005-0000-0000-000024070000}"/>
    <cellStyle name="Normal 16 2" xfId="1829" xr:uid="{00000000-0005-0000-0000-000025070000}"/>
    <cellStyle name="Normal 16 2 2" xfId="1830" xr:uid="{00000000-0005-0000-0000-000026070000}"/>
    <cellStyle name="Normal 16 2 2 2" xfId="1831" xr:uid="{00000000-0005-0000-0000-000027070000}"/>
    <cellStyle name="Normal 16 2 2 2 2" xfId="1832" xr:uid="{00000000-0005-0000-0000-000028070000}"/>
    <cellStyle name="Normal 16 2 2 3" xfId="1833" xr:uid="{00000000-0005-0000-0000-000029070000}"/>
    <cellStyle name="Normal 16 2 2 4" xfId="1834" xr:uid="{00000000-0005-0000-0000-00002A070000}"/>
    <cellStyle name="Normal 16 2 3" xfId="1835" xr:uid="{00000000-0005-0000-0000-00002B070000}"/>
    <cellStyle name="Normal 16 2 3 2" xfId="1836" xr:uid="{00000000-0005-0000-0000-00002C070000}"/>
    <cellStyle name="Normal 16 2 4" xfId="1837" xr:uid="{00000000-0005-0000-0000-00002D070000}"/>
    <cellStyle name="Normal 16 2 4 2" xfId="1838" xr:uid="{00000000-0005-0000-0000-00002E070000}"/>
    <cellStyle name="Normal 16 2 5" xfId="1839" xr:uid="{00000000-0005-0000-0000-00002F070000}"/>
    <cellStyle name="Normal 16 2 6" xfId="1840" xr:uid="{00000000-0005-0000-0000-000030070000}"/>
    <cellStyle name="Normal 16 2 7" xfId="1841" xr:uid="{00000000-0005-0000-0000-000031070000}"/>
    <cellStyle name="Normal 16 3" xfId="1842" xr:uid="{00000000-0005-0000-0000-000032070000}"/>
    <cellStyle name="Normal 16 3 2" xfId="1843" xr:uid="{00000000-0005-0000-0000-000033070000}"/>
    <cellStyle name="Normal 16 3 2 2" xfId="1844" xr:uid="{00000000-0005-0000-0000-000034070000}"/>
    <cellStyle name="Normal 16 3 3" xfId="1845" xr:uid="{00000000-0005-0000-0000-000035070000}"/>
    <cellStyle name="Normal 16 3 4" xfId="1846" xr:uid="{00000000-0005-0000-0000-000036070000}"/>
    <cellStyle name="Normal 16 3 5" xfId="1847" xr:uid="{00000000-0005-0000-0000-000037070000}"/>
    <cellStyle name="Normal 16 4" xfId="1848" xr:uid="{00000000-0005-0000-0000-000038070000}"/>
    <cellStyle name="Normal 16 4 2" xfId="1849" xr:uid="{00000000-0005-0000-0000-000039070000}"/>
    <cellStyle name="Normal 16 5" xfId="1850" xr:uid="{00000000-0005-0000-0000-00003A070000}"/>
    <cellStyle name="Normal 16 5 2" xfId="1851" xr:uid="{00000000-0005-0000-0000-00003B070000}"/>
    <cellStyle name="Normal 16 6" xfId="1852" xr:uid="{00000000-0005-0000-0000-00003C070000}"/>
    <cellStyle name="Normal 16 6 2" xfId="1853" xr:uid="{00000000-0005-0000-0000-00003D070000}"/>
    <cellStyle name="Normal 16 7" xfId="1854" xr:uid="{00000000-0005-0000-0000-00003E070000}"/>
    <cellStyle name="Normal 16 7 2" xfId="1855" xr:uid="{00000000-0005-0000-0000-00003F070000}"/>
    <cellStyle name="Normal 16 8" xfId="1856" xr:uid="{00000000-0005-0000-0000-000040070000}"/>
    <cellStyle name="Normal 16 9" xfId="1857" xr:uid="{00000000-0005-0000-0000-000041070000}"/>
    <cellStyle name="Normal 17" xfId="1858" xr:uid="{00000000-0005-0000-0000-000042070000}"/>
    <cellStyle name="Normal 17 2" xfId="1859" xr:uid="{00000000-0005-0000-0000-000043070000}"/>
    <cellStyle name="Normal 17 2 2" xfId="1860" xr:uid="{00000000-0005-0000-0000-000044070000}"/>
    <cellStyle name="Normal 17 2 2 2" xfId="1861" xr:uid="{00000000-0005-0000-0000-000045070000}"/>
    <cellStyle name="Normal 17 2 2 2 2" xfId="1862" xr:uid="{00000000-0005-0000-0000-000046070000}"/>
    <cellStyle name="Normal 17 2 2 3" xfId="1863" xr:uid="{00000000-0005-0000-0000-000047070000}"/>
    <cellStyle name="Normal 17 2 3" xfId="1864" xr:uid="{00000000-0005-0000-0000-000048070000}"/>
    <cellStyle name="Normal 17 2 3 2" xfId="1865" xr:uid="{00000000-0005-0000-0000-000049070000}"/>
    <cellStyle name="Normal 17 2 4" xfId="1866" xr:uid="{00000000-0005-0000-0000-00004A070000}"/>
    <cellStyle name="Normal 17 2 5" xfId="1867" xr:uid="{00000000-0005-0000-0000-00004B070000}"/>
    <cellStyle name="Normal 17 3" xfId="1868" xr:uid="{00000000-0005-0000-0000-00004C070000}"/>
    <cellStyle name="Normal 17 3 2" xfId="1869" xr:uid="{00000000-0005-0000-0000-00004D070000}"/>
    <cellStyle name="Normal 17 3 2 2" xfId="1870" xr:uid="{00000000-0005-0000-0000-00004E070000}"/>
    <cellStyle name="Normal 17 3 3" xfId="1871" xr:uid="{00000000-0005-0000-0000-00004F070000}"/>
    <cellStyle name="Normal 17 3 4" xfId="1872" xr:uid="{00000000-0005-0000-0000-000050070000}"/>
    <cellStyle name="Normal 17 4" xfId="1873" xr:uid="{00000000-0005-0000-0000-000051070000}"/>
    <cellStyle name="Normal 17 5" xfId="1874" xr:uid="{00000000-0005-0000-0000-000052070000}"/>
    <cellStyle name="Normal 17 5 2" xfId="1875" xr:uid="{00000000-0005-0000-0000-000053070000}"/>
    <cellStyle name="Normal 17 6" xfId="1876" xr:uid="{00000000-0005-0000-0000-000054070000}"/>
    <cellStyle name="Normal 17 6 2" xfId="1877" xr:uid="{00000000-0005-0000-0000-000055070000}"/>
    <cellStyle name="Normal 17 7" xfId="1878" xr:uid="{00000000-0005-0000-0000-000056070000}"/>
    <cellStyle name="Normal 17 8" xfId="1879" xr:uid="{00000000-0005-0000-0000-000057070000}"/>
    <cellStyle name="Normal 18" xfId="1880" xr:uid="{00000000-0005-0000-0000-000058070000}"/>
    <cellStyle name="Normal 18 2" xfId="1881" xr:uid="{00000000-0005-0000-0000-000059070000}"/>
    <cellStyle name="Normal 18 2 2" xfId="1882" xr:uid="{00000000-0005-0000-0000-00005A070000}"/>
    <cellStyle name="Normal 18 2 2 2" xfId="1883" xr:uid="{00000000-0005-0000-0000-00005B070000}"/>
    <cellStyle name="Normal 18 2 2 2 2" xfId="1884" xr:uid="{00000000-0005-0000-0000-00005C070000}"/>
    <cellStyle name="Normal 18 2 2 3" xfId="1885" xr:uid="{00000000-0005-0000-0000-00005D070000}"/>
    <cellStyle name="Normal 18 2 3" xfId="1886" xr:uid="{00000000-0005-0000-0000-00005E070000}"/>
    <cellStyle name="Normal 18 2 3 2" xfId="1887" xr:uid="{00000000-0005-0000-0000-00005F070000}"/>
    <cellStyle name="Normal 18 2 4" xfId="1888" xr:uid="{00000000-0005-0000-0000-000060070000}"/>
    <cellStyle name="Normal 18 2 4 2" xfId="1889" xr:uid="{00000000-0005-0000-0000-000061070000}"/>
    <cellStyle name="Normal 18 2 5" xfId="1890" xr:uid="{00000000-0005-0000-0000-000062070000}"/>
    <cellStyle name="Normal 18 2 6" xfId="1891" xr:uid="{00000000-0005-0000-0000-000063070000}"/>
    <cellStyle name="Normal 18 3" xfId="1892" xr:uid="{00000000-0005-0000-0000-000064070000}"/>
    <cellStyle name="Normal 18 3 2" xfId="1893" xr:uid="{00000000-0005-0000-0000-000065070000}"/>
    <cellStyle name="Normal 18 3 2 2" xfId="1894" xr:uid="{00000000-0005-0000-0000-000066070000}"/>
    <cellStyle name="Normal 18 3 3" xfId="1895" xr:uid="{00000000-0005-0000-0000-000067070000}"/>
    <cellStyle name="Normal 18 3 4" xfId="1896" xr:uid="{00000000-0005-0000-0000-000068070000}"/>
    <cellStyle name="Normal 18 4" xfId="1897" xr:uid="{00000000-0005-0000-0000-000069070000}"/>
    <cellStyle name="Normal 18 5" xfId="1898" xr:uid="{00000000-0005-0000-0000-00006A070000}"/>
    <cellStyle name="Normal 18 5 2" xfId="1899" xr:uid="{00000000-0005-0000-0000-00006B070000}"/>
    <cellStyle name="Normal 18 6" xfId="1900" xr:uid="{00000000-0005-0000-0000-00006C070000}"/>
    <cellStyle name="Normal 18 6 2" xfId="1901" xr:uid="{00000000-0005-0000-0000-00006D070000}"/>
    <cellStyle name="Normal 18 7" xfId="1902" xr:uid="{00000000-0005-0000-0000-00006E070000}"/>
    <cellStyle name="Normal 18 8" xfId="1903" xr:uid="{00000000-0005-0000-0000-00006F070000}"/>
    <cellStyle name="Normal 18 9" xfId="1904" xr:uid="{00000000-0005-0000-0000-000070070000}"/>
    <cellStyle name="Normal 19" xfId="1905" xr:uid="{00000000-0005-0000-0000-000071070000}"/>
    <cellStyle name="Normal 19 2" xfId="1906" xr:uid="{00000000-0005-0000-0000-000072070000}"/>
    <cellStyle name="Normal 19 2 2" xfId="1907" xr:uid="{00000000-0005-0000-0000-000073070000}"/>
    <cellStyle name="Normal 19 2 2 2" xfId="1908" xr:uid="{00000000-0005-0000-0000-000074070000}"/>
    <cellStyle name="Normal 19 2 2 2 2" xfId="1909" xr:uid="{00000000-0005-0000-0000-000075070000}"/>
    <cellStyle name="Normal 19 2 2 3" xfId="1910" xr:uid="{00000000-0005-0000-0000-000076070000}"/>
    <cellStyle name="Normal 19 2 3" xfId="1911" xr:uid="{00000000-0005-0000-0000-000077070000}"/>
    <cellStyle name="Normal 19 2 3 2" xfId="1912" xr:uid="{00000000-0005-0000-0000-000078070000}"/>
    <cellStyle name="Normal 19 2 4" xfId="1913" xr:uid="{00000000-0005-0000-0000-000079070000}"/>
    <cellStyle name="Normal 19 2 4 2" xfId="1914" xr:uid="{00000000-0005-0000-0000-00007A070000}"/>
    <cellStyle name="Normal 19 2 5" xfId="1915" xr:uid="{00000000-0005-0000-0000-00007B070000}"/>
    <cellStyle name="Normal 19 2 6" xfId="1916" xr:uid="{00000000-0005-0000-0000-00007C070000}"/>
    <cellStyle name="Normal 19 3" xfId="1917" xr:uid="{00000000-0005-0000-0000-00007D070000}"/>
    <cellStyle name="Normal 19 3 2" xfId="1918" xr:uid="{00000000-0005-0000-0000-00007E070000}"/>
    <cellStyle name="Normal 19 3 2 2" xfId="1919" xr:uid="{00000000-0005-0000-0000-00007F070000}"/>
    <cellStyle name="Normal 19 3 3" xfId="1920" xr:uid="{00000000-0005-0000-0000-000080070000}"/>
    <cellStyle name="Normal 19 3 4" xfId="1921" xr:uid="{00000000-0005-0000-0000-000081070000}"/>
    <cellStyle name="Normal 19 4" xfId="1922" xr:uid="{00000000-0005-0000-0000-000082070000}"/>
    <cellStyle name="Normal 19 5" xfId="1923" xr:uid="{00000000-0005-0000-0000-000083070000}"/>
    <cellStyle name="Normal 19 5 2" xfId="1924" xr:uid="{00000000-0005-0000-0000-000084070000}"/>
    <cellStyle name="Normal 19 6" xfId="1925" xr:uid="{00000000-0005-0000-0000-000085070000}"/>
    <cellStyle name="Normal 19 6 2" xfId="1926" xr:uid="{00000000-0005-0000-0000-000086070000}"/>
    <cellStyle name="Normal 19 7" xfId="1927" xr:uid="{00000000-0005-0000-0000-000087070000}"/>
    <cellStyle name="Normal 19 8" xfId="1928" xr:uid="{00000000-0005-0000-0000-000088070000}"/>
    <cellStyle name="Normal 19 9" xfId="1929" xr:uid="{00000000-0005-0000-0000-000089070000}"/>
    <cellStyle name="Normal 2" xfId="1930" xr:uid="{00000000-0005-0000-0000-00008A070000}"/>
    <cellStyle name="Normal 2 10" xfId="1931" xr:uid="{00000000-0005-0000-0000-00008B070000}"/>
    <cellStyle name="Normal 2 11" xfId="1932" xr:uid="{00000000-0005-0000-0000-00008C070000}"/>
    <cellStyle name="Normal 2 12" xfId="1933" xr:uid="{00000000-0005-0000-0000-00008D070000}"/>
    <cellStyle name="Normal 2 2" xfId="1934" xr:uid="{00000000-0005-0000-0000-00008E070000}"/>
    <cellStyle name="Normal 2 2 2" xfId="1935" xr:uid="{00000000-0005-0000-0000-00008F070000}"/>
    <cellStyle name="Normal 2 2 2 2" xfId="1936" xr:uid="{00000000-0005-0000-0000-000090070000}"/>
    <cellStyle name="Normal 2 2 2 3" xfId="1937" xr:uid="{00000000-0005-0000-0000-000091070000}"/>
    <cellStyle name="Normal 2 2 2 4" xfId="1938" xr:uid="{00000000-0005-0000-0000-000092070000}"/>
    <cellStyle name="Normal 2 2 3" xfId="1939" xr:uid="{00000000-0005-0000-0000-000093070000}"/>
    <cellStyle name="Normal 2 2 3 2" xfId="1940" xr:uid="{00000000-0005-0000-0000-000094070000}"/>
    <cellStyle name="Normal 2 2 3 3" xfId="1941" xr:uid="{00000000-0005-0000-0000-000095070000}"/>
    <cellStyle name="Normal 2 2 3 4" xfId="1942" xr:uid="{00000000-0005-0000-0000-000096070000}"/>
    <cellStyle name="Normal 2 2 4" xfId="1943" xr:uid="{00000000-0005-0000-0000-000097070000}"/>
    <cellStyle name="Normal 2 2 4 2" xfId="1944" xr:uid="{00000000-0005-0000-0000-000098070000}"/>
    <cellStyle name="Normal 2 2 5" xfId="1945" xr:uid="{00000000-0005-0000-0000-000099070000}"/>
    <cellStyle name="Normal 2 2 6" xfId="1946" xr:uid="{00000000-0005-0000-0000-00009A070000}"/>
    <cellStyle name="Normal 2 3" xfId="1947" xr:uid="{00000000-0005-0000-0000-00009B070000}"/>
    <cellStyle name="Normal 2 3 2" xfId="1948" xr:uid="{00000000-0005-0000-0000-00009C070000}"/>
    <cellStyle name="Normal 2 3 2 2" xfId="1949" xr:uid="{00000000-0005-0000-0000-00009D070000}"/>
    <cellStyle name="Normal 2 3 2 2 2" xfId="1950" xr:uid="{00000000-0005-0000-0000-00009E070000}"/>
    <cellStyle name="Normal 2 3 2 3" xfId="1951" xr:uid="{00000000-0005-0000-0000-00009F070000}"/>
    <cellStyle name="Normal 2 3 2 4" xfId="1952" xr:uid="{00000000-0005-0000-0000-0000A0070000}"/>
    <cellStyle name="Normal 2 3 3" xfId="1953" xr:uid="{00000000-0005-0000-0000-0000A1070000}"/>
    <cellStyle name="Normal 2 3 3 2" xfId="1954" xr:uid="{00000000-0005-0000-0000-0000A2070000}"/>
    <cellStyle name="Normal 2 3 4" xfId="1955" xr:uid="{00000000-0005-0000-0000-0000A3070000}"/>
    <cellStyle name="Normal 2 3 4 2" xfId="1956" xr:uid="{00000000-0005-0000-0000-0000A4070000}"/>
    <cellStyle name="Normal 2 3 5" xfId="1957" xr:uid="{00000000-0005-0000-0000-0000A5070000}"/>
    <cellStyle name="Normal 2 3 6" xfId="1958" xr:uid="{00000000-0005-0000-0000-0000A6070000}"/>
    <cellStyle name="Normal 2 3 7" xfId="1959" xr:uid="{00000000-0005-0000-0000-0000A7070000}"/>
    <cellStyle name="Normal 2 3 8" xfId="1960" xr:uid="{00000000-0005-0000-0000-0000A8070000}"/>
    <cellStyle name="Normal 2 4" xfId="1961" xr:uid="{00000000-0005-0000-0000-0000A9070000}"/>
    <cellStyle name="Normal 2 4 2" xfId="1962" xr:uid="{00000000-0005-0000-0000-0000AA070000}"/>
    <cellStyle name="Normal 2 4 3" xfId="1963" xr:uid="{00000000-0005-0000-0000-0000AB070000}"/>
    <cellStyle name="Normal 2 4 4" xfId="1964" xr:uid="{00000000-0005-0000-0000-0000AC070000}"/>
    <cellStyle name="Normal 2 5" xfId="1965" xr:uid="{00000000-0005-0000-0000-0000AD070000}"/>
    <cellStyle name="Normal 2 5 2" xfId="1966" xr:uid="{00000000-0005-0000-0000-0000AE070000}"/>
    <cellStyle name="Normal 2 5 2 2" xfId="1967" xr:uid="{00000000-0005-0000-0000-0000AF070000}"/>
    <cellStyle name="Normal 2 5 3" xfId="1968" xr:uid="{00000000-0005-0000-0000-0000B0070000}"/>
    <cellStyle name="Normal 2 5 4" xfId="1969" xr:uid="{00000000-0005-0000-0000-0000B1070000}"/>
    <cellStyle name="Normal 2 6" xfId="1970" xr:uid="{00000000-0005-0000-0000-0000B2070000}"/>
    <cellStyle name="Normal 2 6 2" xfId="1971" xr:uid="{00000000-0005-0000-0000-0000B3070000}"/>
    <cellStyle name="Normal 2 7" xfId="1972" xr:uid="{00000000-0005-0000-0000-0000B4070000}"/>
    <cellStyle name="Normal 2 7 2" xfId="1973" xr:uid="{00000000-0005-0000-0000-0000B5070000}"/>
    <cellStyle name="Normal 2 7 3" xfId="1974" xr:uid="{00000000-0005-0000-0000-0000B6070000}"/>
    <cellStyle name="Normal 2 8" xfId="1975" xr:uid="{00000000-0005-0000-0000-0000B7070000}"/>
    <cellStyle name="Normal 2 9" xfId="1976" xr:uid="{00000000-0005-0000-0000-0000B8070000}"/>
    <cellStyle name="Normal 2 9 2" xfId="1977" xr:uid="{00000000-0005-0000-0000-0000B9070000}"/>
    <cellStyle name="Normal 2_++adv011a131a-13t-1 Rev 1 2003" xfId="1978" xr:uid="{00000000-0005-0000-0000-0000BA070000}"/>
    <cellStyle name="Normal 20" xfId="1979" xr:uid="{00000000-0005-0000-0000-0000BB070000}"/>
    <cellStyle name="Normal 20 2" xfId="1980" xr:uid="{00000000-0005-0000-0000-0000BC070000}"/>
    <cellStyle name="Normal 20 2 2" xfId="1981" xr:uid="{00000000-0005-0000-0000-0000BD070000}"/>
    <cellStyle name="Normal 20 2 2 2" xfId="1982" xr:uid="{00000000-0005-0000-0000-0000BE070000}"/>
    <cellStyle name="Normal 20 2 2 2 2" xfId="1983" xr:uid="{00000000-0005-0000-0000-0000BF070000}"/>
    <cellStyle name="Normal 20 2 2 3" xfId="1984" xr:uid="{00000000-0005-0000-0000-0000C0070000}"/>
    <cellStyle name="Normal 20 2 3" xfId="1985" xr:uid="{00000000-0005-0000-0000-0000C1070000}"/>
    <cellStyle name="Normal 20 2 3 2" xfId="1986" xr:uid="{00000000-0005-0000-0000-0000C2070000}"/>
    <cellStyle name="Normal 20 2 4" xfId="1987" xr:uid="{00000000-0005-0000-0000-0000C3070000}"/>
    <cellStyle name="Normal 20 2 4 2" xfId="1988" xr:uid="{00000000-0005-0000-0000-0000C4070000}"/>
    <cellStyle name="Normal 20 2 5" xfId="1989" xr:uid="{00000000-0005-0000-0000-0000C5070000}"/>
    <cellStyle name="Normal 20 2 6" xfId="1990" xr:uid="{00000000-0005-0000-0000-0000C6070000}"/>
    <cellStyle name="Normal 20 3" xfId="1991" xr:uid="{00000000-0005-0000-0000-0000C7070000}"/>
    <cellStyle name="Normal 20 3 2" xfId="1992" xr:uid="{00000000-0005-0000-0000-0000C8070000}"/>
    <cellStyle name="Normal 20 3 2 2" xfId="1993" xr:uid="{00000000-0005-0000-0000-0000C9070000}"/>
    <cellStyle name="Normal 20 3 3" xfId="1994" xr:uid="{00000000-0005-0000-0000-0000CA070000}"/>
    <cellStyle name="Normal 20 3 4" xfId="1995" xr:uid="{00000000-0005-0000-0000-0000CB070000}"/>
    <cellStyle name="Normal 20 4" xfId="1996" xr:uid="{00000000-0005-0000-0000-0000CC070000}"/>
    <cellStyle name="Normal 20 5" xfId="1997" xr:uid="{00000000-0005-0000-0000-0000CD070000}"/>
    <cellStyle name="Normal 20 5 2" xfId="1998" xr:uid="{00000000-0005-0000-0000-0000CE070000}"/>
    <cellStyle name="Normal 20 6" xfId="1999" xr:uid="{00000000-0005-0000-0000-0000CF070000}"/>
    <cellStyle name="Normal 20 6 2" xfId="2000" xr:uid="{00000000-0005-0000-0000-0000D0070000}"/>
    <cellStyle name="Normal 20 7" xfId="2001" xr:uid="{00000000-0005-0000-0000-0000D1070000}"/>
    <cellStyle name="Normal 20 8" xfId="2002" xr:uid="{00000000-0005-0000-0000-0000D2070000}"/>
    <cellStyle name="Normal 20 9" xfId="2003" xr:uid="{00000000-0005-0000-0000-0000D3070000}"/>
    <cellStyle name="Normal 21" xfId="2004" xr:uid="{00000000-0005-0000-0000-0000D4070000}"/>
    <cellStyle name="Normal 21 2" xfId="2005" xr:uid="{00000000-0005-0000-0000-0000D5070000}"/>
    <cellStyle name="Normal 21 2 2" xfId="2006" xr:uid="{00000000-0005-0000-0000-0000D6070000}"/>
    <cellStyle name="Normal 21 2 2 2" xfId="2007" xr:uid="{00000000-0005-0000-0000-0000D7070000}"/>
    <cellStyle name="Normal 21 2 2 2 2" xfId="2008" xr:uid="{00000000-0005-0000-0000-0000D8070000}"/>
    <cellStyle name="Normal 21 2 2 3" xfId="2009" xr:uid="{00000000-0005-0000-0000-0000D9070000}"/>
    <cellStyle name="Normal 21 2 3" xfId="2010" xr:uid="{00000000-0005-0000-0000-0000DA070000}"/>
    <cellStyle name="Normal 21 2 3 2" xfId="2011" xr:uid="{00000000-0005-0000-0000-0000DB070000}"/>
    <cellStyle name="Normal 21 2 4" xfId="2012" xr:uid="{00000000-0005-0000-0000-0000DC070000}"/>
    <cellStyle name="Normal 21 2 4 2" xfId="2013" xr:uid="{00000000-0005-0000-0000-0000DD070000}"/>
    <cellStyle name="Normal 21 2 5" xfId="2014" xr:uid="{00000000-0005-0000-0000-0000DE070000}"/>
    <cellStyle name="Normal 21 2 6" xfId="2015" xr:uid="{00000000-0005-0000-0000-0000DF070000}"/>
    <cellStyle name="Normal 21 3" xfId="2016" xr:uid="{00000000-0005-0000-0000-0000E0070000}"/>
    <cellStyle name="Normal 21 3 2" xfId="2017" xr:uid="{00000000-0005-0000-0000-0000E1070000}"/>
    <cellStyle name="Normal 21 3 2 2" xfId="2018" xr:uid="{00000000-0005-0000-0000-0000E2070000}"/>
    <cellStyle name="Normal 21 3 3" xfId="2019" xr:uid="{00000000-0005-0000-0000-0000E3070000}"/>
    <cellStyle name="Normal 21 3 4" xfId="2020" xr:uid="{00000000-0005-0000-0000-0000E4070000}"/>
    <cellStyle name="Normal 21 4" xfId="2021" xr:uid="{00000000-0005-0000-0000-0000E5070000}"/>
    <cellStyle name="Normal 21 5" xfId="2022" xr:uid="{00000000-0005-0000-0000-0000E6070000}"/>
    <cellStyle name="Normal 21 5 2" xfId="2023" xr:uid="{00000000-0005-0000-0000-0000E7070000}"/>
    <cellStyle name="Normal 21 6" xfId="2024" xr:uid="{00000000-0005-0000-0000-0000E8070000}"/>
    <cellStyle name="Normal 21 6 2" xfId="2025" xr:uid="{00000000-0005-0000-0000-0000E9070000}"/>
    <cellStyle name="Normal 21 7" xfId="2026" xr:uid="{00000000-0005-0000-0000-0000EA070000}"/>
    <cellStyle name="Normal 21 7 2" xfId="2027" xr:uid="{00000000-0005-0000-0000-0000EB070000}"/>
    <cellStyle name="Normal 21 8" xfId="2028" xr:uid="{00000000-0005-0000-0000-0000EC070000}"/>
    <cellStyle name="Normal 21 9" xfId="2029" xr:uid="{00000000-0005-0000-0000-0000ED070000}"/>
    <cellStyle name="Normal 22" xfId="2030" xr:uid="{00000000-0005-0000-0000-0000EE070000}"/>
    <cellStyle name="Normal 22 2" xfId="2031" xr:uid="{00000000-0005-0000-0000-0000EF070000}"/>
    <cellStyle name="Normal 22 2 2" xfId="2032" xr:uid="{00000000-0005-0000-0000-0000F0070000}"/>
    <cellStyle name="Normal 22 2 2 2" xfId="2033" xr:uid="{00000000-0005-0000-0000-0000F1070000}"/>
    <cellStyle name="Normal 22 2 2 2 2" xfId="2034" xr:uid="{00000000-0005-0000-0000-0000F2070000}"/>
    <cellStyle name="Normal 22 2 2 3" xfId="2035" xr:uid="{00000000-0005-0000-0000-0000F3070000}"/>
    <cellStyle name="Normal 22 2 3" xfId="2036" xr:uid="{00000000-0005-0000-0000-0000F4070000}"/>
    <cellStyle name="Normal 22 2 3 2" xfId="2037" xr:uid="{00000000-0005-0000-0000-0000F5070000}"/>
    <cellStyle name="Normal 22 2 4" xfId="2038" xr:uid="{00000000-0005-0000-0000-0000F6070000}"/>
    <cellStyle name="Normal 22 2 4 2" xfId="2039" xr:uid="{00000000-0005-0000-0000-0000F7070000}"/>
    <cellStyle name="Normal 22 2 5" xfId="2040" xr:uid="{00000000-0005-0000-0000-0000F8070000}"/>
    <cellStyle name="Normal 22 2 6" xfId="2041" xr:uid="{00000000-0005-0000-0000-0000F9070000}"/>
    <cellStyle name="Normal 22 3" xfId="2042" xr:uid="{00000000-0005-0000-0000-0000FA070000}"/>
    <cellStyle name="Normal 22 3 2" xfId="2043" xr:uid="{00000000-0005-0000-0000-0000FB070000}"/>
    <cellStyle name="Normal 22 3 2 2" xfId="2044" xr:uid="{00000000-0005-0000-0000-0000FC070000}"/>
    <cellStyle name="Normal 22 3 3" xfId="2045" xr:uid="{00000000-0005-0000-0000-0000FD070000}"/>
    <cellStyle name="Normal 22 3 4" xfId="2046" xr:uid="{00000000-0005-0000-0000-0000FE070000}"/>
    <cellStyle name="Normal 22 4" xfId="2047" xr:uid="{00000000-0005-0000-0000-0000FF070000}"/>
    <cellStyle name="Normal 22 5" xfId="2048" xr:uid="{00000000-0005-0000-0000-000000080000}"/>
    <cellStyle name="Normal 22 5 2" xfId="2049" xr:uid="{00000000-0005-0000-0000-000001080000}"/>
    <cellStyle name="Normal 22 6" xfId="2050" xr:uid="{00000000-0005-0000-0000-000002080000}"/>
    <cellStyle name="Normal 22 6 2" xfId="2051" xr:uid="{00000000-0005-0000-0000-000003080000}"/>
    <cellStyle name="Normal 22 7" xfId="2052" xr:uid="{00000000-0005-0000-0000-000004080000}"/>
    <cellStyle name="Normal 22 8" xfId="2053" xr:uid="{00000000-0005-0000-0000-000005080000}"/>
    <cellStyle name="Normal 23" xfId="2054" xr:uid="{00000000-0005-0000-0000-000006080000}"/>
    <cellStyle name="Normal 23 2" xfId="2055" xr:uid="{00000000-0005-0000-0000-000007080000}"/>
    <cellStyle name="Normal 23 2 2" xfId="2056" xr:uid="{00000000-0005-0000-0000-000008080000}"/>
    <cellStyle name="Normal 23 2 2 2" xfId="2057" xr:uid="{00000000-0005-0000-0000-000009080000}"/>
    <cellStyle name="Normal 23 2 2 2 2" xfId="2058" xr:uid="{00000000-0005-0000-0000-00000A080000}"/>
    <cellStyle name="Normal 23 2 2 3" xfId="2059" xr:uid="{00000000-0005-0000-0000-00000B080000}"/>
    <cellStyle name="Normal 23 2 3" xfId="2060" xr:uid="{00000000-0005-0000-0000-00000C080000}"/>
    <cellStyle name="Normal 23 2 3 2" xfId="2061" xr:uid="{00000000-0005-0000-0000-00000D080000}"/>
    <cellStyle name="Normal 23 2 4" xfId="2062" xr:uid="{00000000-0005-0000-0000-00000E080000}"/>
    <cellStyle name="Normal 23 2 5" xfId="2063" xr:uid="{00000000-0005-0000-0000-00000F080000}"/>
    <cellStyle name="Normal 23 2 6" xfId="2064" xr:uid="{00000000-0005-0000-0000-000010080000}"/>
    <cellStyle name="Normal 23 3" xfId="2065" xr:uid="{00000000-0005-0000-0000-000011080000}"/>
    <cellStyle name="Normal 23 3 2" xfId="2066" xr:uid="{00000000-0005-0000-0000-000012080000}"/>
    <cellStyle name="Normal 23 3 2 2" xfId="2067" xr:uid="{00000000-0005-0000-0000-000013080000}"/>
    <cellStyle name="Normal 23 3 3" xfId="2068" xr:uid="{00000000-0005-0000-0000-000014080000}"/>
    <cellStyle name="Normal 23 3 4" xfId="2069" xr:uid="{00000000-0005-0000-0000-000015080000}"/>
    <cellStyle name="Normal 23 4" xfId="2070" xr:uid="{00000000-0005-0000-0000-000016080000}"/>
    <cellStyle name="Normal 23 5" xfId="2071" xr:uid="{00000000-0005-0000-0000-000017080000}"/>
    <cellStyle name="Normal 23 5 2" xfId="2072" xr:uid="{00000000-0005-0000-0000-000018080000}"/>
    <cellStyle name="Normal 23 6" xfId="2073" xr:uid="{00000000-0005-0000-0000-000019080000}"/>
    <cellStyle name="Normal 23 6 2" xfId="2074" xr:uid="{00000000-0005-0000-0000-00001A080000}"/>
    <cellStyle name="Normal 23 7" xfId="2075" xr:uid="{00000000-0005-0000-0000-00001B080000}"/>
    <cellStyle name="Normal 23 8" xfId="2076" xr:uid="{00000000-0005-0000-0000-00001C080000}"/>
    <cellStyle name="Normal 24" xfId="2077" xr:uid="{00000000-0005-0000-0000-00001D080000}"/>
    <cellStyle name="Normal 24 2" xfId="2078" xr:uid="{00000000-0005-0000-0000-00001E080000}"/>
    <cellStyle name="Normal 24 2 2" xfId="2079" xr:uid="{00000000-0005-0000-0000-00001F080000}"/>
    <cellStyle name="Normal 24 2 2 2" xfId="2080" xr:uid="{00000000-0005-0000-0000-000020080000}"/>
    <cellStyle name="Normal 24 2 2 2 2" xfId="2081" xr:uid="{00000000-0005-0000-0000-000021080000}"/>
    <cellStyle name="Normal 24 2 2 3" xfId="2082" xr:uid="{00000000-0005-0000-0000-000022080000}"/>
    <cellStyle name="Normal 24 2 3" xfId="2083" xr:uid="{00000000-0005-0000-0000-000023080000}"/>
    <cellStyle name="Normal 24 2 3 2" xfId="2084" xr:uid="{00000000-0005-0000-0000-000024080000}"/>
    <cellStyle name="Normal 24 2 4" xfId="2085" xr:uid="{00000000-0005-0000-0000-000025080000}"/>
    <cellStyle name="Normal 24 2 4 2" xfId="2086" xr:uid="{00000000-0005-0000-0000-000026080000}"/>
    <cellStyle name="Normal 24 2 5" xfId="2087" xr:uid="{00000000-0005-0000-0000-000027080000}"/>
    <cellStyle name="Normal 24 2 6" xfId="2088" xr:uid="{00000000-0005-0000-0000-000028080000}"/>
    <cellStyle name="Normal 24 3" xfId="2089" xr:uid="{00000000-0005-0000-0000-000029080000}"/>
    <cellStyle name="Normal 24 3 2" xfId="2090" xr:uid="{00000000-0005-0000-0000-00002A080000}"/>
    <cellStyle name="Normal 24 3 2 2" xfId="2091" xr:uid="{00000000-0005-0000-0000-00002B080000}"/>
    <cellStyle name="Normal 24 3 3" xfId="2092" xr:uid="{00000000-0005-0000-0000-00002C080000}"/>
    <cellStyle name="Normal 24 3 4" xfId="2093" xr:uid="{00000000-0005-0000-0000-00002D080000}"/>
    <cellStyle name="Normal 24 4" xfId="2094" xr:uid="{00000000-0005-0000-0000-00002E080000}"/>
    <cellStyle name="Normal 24 5" xfId="2095" xr:uid="{00000000-0005-0000-0000-00002F080000}"/>
    <cellStyle name="Normal 24 5 2" xfId="2096" xr:uid="{00000000-0005-0000-0000-000030080000}"/>
    <cellStyle name="Normal 24 6" xfId="2097" xr:uid="{00000000-0005-0000-0000-000031080000}"/>
    <cellStyle name="Normal 24 6 2" xfId="2098" xr:uid="{00000000-0005-0000-0000-000032080000}"/>
    <cellStyle name="Normal 24 7" xfId="2099" xr:uid="{00000000-0005-0000-0000-000033080000}"/>
    <cellStyle name="Normal 24 8" xfId="2100" xr:uid="{00000000-0005-0000-0000-000034080000}"/>
    <cellStyle name="Normal 25" xfId="2101" xr:uid="{00000000-0005-0000-0000-000035080000}"/>
    <cellStyle name="Normal 25 2" xfId="2102" xr:uid="{00000000-0005-0000-0000-000036080000}"/>
    <cellStyle name="Normal 25 2 2" xfId="2103" xr:uid="{00000000-0005-0000-0000-000037080000}"/>
    <cellStyle name="Normal 25 2 2 2" xfId="2104" xr:uid="{00000000-0005-0000-0000-000038080000}"/>
    <cellStyle name="Normal 25 2 2 2 2" xfId="2105" xr:uid="{00000000-0005-0000-0000-000039080000}"/>
    <cellStyle name="Normal 25 2 2 3" xfId="2106" xr:uid="{00000000-0005-0000-0000-00003A080000}"/>
    <cellStyle name="Normal 25 2 3" xfId="2107" xr:uid="{00000000-0005-0000-0000-00003B080000}"/>
    <cellStyle name="Normal 25 2 3 2" xfId="2108" xr:uid="{00000000-0005-0000-0000-00003C080000}"/>
    <cellStyle name="Normal 25 2 4" xfId="2109" xr:uid="{00000000-0005-0000-0000-00003D080000}"/>
    <cellStyle name="Normal 25 2 5" xfId="2110" xr:uid="{00000000-0005-0000-0000-00003E080000}"/>
    <cellStyle name="Normal 25 3" xfId="2111" xr:uid="{00000000-0005-0000-0000-00003F080000}"/>
    <cellStyle name="Normal 25 3 2" xfId="2112" xr:uid="{00000000-0005-0000-0000-000040080000}"/>
    <cellStyle name="Normal 25 3 2 2" xfId="2113" xr:uid="{00000000-0005-0000-0000-000041080000}"/>
    <cellStyle name="Normal 25 3 3" xfId="2114" xr:uid="{00000000-0005-0000-0000-000042080000}"/>
    <cellStyle name="Normal 25 3 4" xfId="2115" xr:uid="{00000000-0005-0000-0000-000043080000}"/>
    <cellStyle name="Normal 25 4" xfId="2116" xr:uid="{00000000-0005-0000-0000-000044080000}"/>
    <cellStyle name="Normal 25 5" xfId="2117" xr:uid="{00000000-0005-0000-0000-000045080000}"/>
    <cellStyle name="Normal 25 5 2" xfId="2118" xr:uid="{00000000-0005-0000-0000-000046080000}"/>
    <cellStyle name="Normal 25 6" xfId="2119" xr:uid="{00000000-0005-0000-0000-000047080000}"/>
    <cellStyle name="Normal 25 6 2" xfId="2120" xr:uid="{00000000-0005-0000-0000-000048080000}"/>
    <cellStyle name="Normal 25 7" xfId="2121" xr:uid="{00000000-0005-0000-0000-000049080000}"/>
    <cellStyle name="Normal 25 8" xfId="2122" xr:uid="{00000000-0005-0000-0000-00004A080000}"/>
    <cellStyle name="Normal 26" xfId="2123" xr:uid="{00000000-0005-0000-0000-00004B080000}"/>
    <cellStyle name="Normal 26 10" xfId="2124" xr:uid="{00000000-0005-0000-0000-00004C080000}"/>
    <cellStyle name="Normal 26 2" xfId="2125" xr:uid="{00000000-0005-0000-0000-00004D080000}"/>
    <cellStyle name="Normal 26 2 2" xfId="2126" xr:uid="{00000000-0005-0000-0000-00004E080000}"/>
    <cellStyle name="Normal 26 2 2 2" xfId="2127" xr:uid="{00000000-0005-0000-0000-00004F080000}"/>
    <cellStyle name="Normal 26 2 2 2 2" xfId="2128" xr:uid="{00000000-0005-0000-0000-000050080000}"/>
    <cellStyle name="Normal 26 2 2 3" xfId="2129" xr:uid="{00000000-0005-0000-0000-000051080000}"/>
    <cellStyle name="Normal 26 2 2 4" xfId="2130" xr:uid="{00000000-0005-0000-0000-000052080000}"/>
    <cellStyle name="Normal 26 2 3" xfId="2131" xr:uid="{00000000-0005-0000-0000-000053080000}"/>
    <cellStyle name="Normal 26 2 3 2" xfId="2132" xr:uid="{00000000-0005-0000-0000-000054080000}"/>
    <cellStyle name="Normal 26 2 4" xfId="2133" xr:uid="{00000000-0005-0000-0000-000055080000}"/>
    <cellStyle name="Normal 26 2 5" xfId="2134" xr:uid="{00000000-0005-0000-0000-000056080000}"/>
    <cellStyle name="Normal 26 3" xfId="2135" xr:uid="{00000000-0005-0000-0000-000057080000}"/>
    <cellStyle name="Normal 26 3 2" xfId="2136" xr:uid="{00000000-0005-0000-0000-000058080000}"/>
    <cellStyle name="Normal 26 3 2 2" xfId="2137" xr:uid="{00000000-0005-0000-0000-000059080000}"/>
    <cellStyle name="Normal 26 3 3" xfId="2138" xr:uid="{00000000-0005-0000-0000-00005A080000}"/>
    <cellStyle name="Normal 26 3 4" xfId="2139" xr:uid="{00000000-0005-0000-0000-00005B080000}"/>
    <cellStyle name="Normal 26 4" xfId="2140" xr:uid="{00000000-0005-0000-0000-00005C080000}"/>
    <cellStyle name="Normal 26 4 2" xfId="2141" xr:uid="{00000000-0005-0000-0000-00005D080000}"/>
    <cellStyle name="Normal 26 4 3" xfId="2142" xr:uid="{00000000-0005-0000-0000-00005E080000}"/>
    <cellStyle name="Normal 26 5" xfId="2143" xr:uid="{00000000-0005-0000-0000-00005F080000}"/>
    <cellStyle name="Normal 26 5 2" xfId="2144" xr:uid="{00000000-0005-0000-0000-000060080000}"/>
    <cellStyle name="Normal 26 6" xfId="2145" xr:uid="{00000000-0005-0000-0000-000061080000}"/>
    <cellStyle name="Normal 26 7" xfId="2146" xr:uid="{00000000-0005-0000-0000-000062080000}"/>
    <cellStyle name="Normal 26 8" xfId="2147" xr:uid="{00000000-0005-0000-0000-000063080000}"/>
    <cellStyle name="Normal 26 9" xfId="2148" xr:uid="{00000000-0005-0000-0000-000064080000}"/>
    <cellStyle name="Normal 27" xfId="2149" xr:uid="{00000000-0005-0000-0000-000065080000}"/>
    <cellStyle name="Normal 27 2" xfId="2150" xr:uid="{00000000-0005-0000-0000-000066080000}"/>
    <cellStyle name="Normal 27 2 2" xfId="2151" xr:uid="{00000000-0005-0000-0000-000067080000}"/>
    <cellStyle name="Normal 27 2 2 2" xfId="2152" xr:uid="{00000000-0005-0000-0000-000068080000}"/>
    <cellStyle name="Normal 27 2 2 2 2" xfId="2153" xr:uid="{00000000-0005-0000-0000-000069080000}"/>
    <cellStyle name="Normal 27 2 2 3" xfId="2154" xr:uid="{00000000-0005-0000-0000-00006A080000}"/>
    <cellStyle name="Normal 27 2 3" xfId="2155" xr:uid="{00000000-0005-0000-0000-00006B080000}"/>
    <cellStyle name="Normal 27 2 3 2" xfId="2156" xr:uid="{00000000-0005-0000-0000-00006C080000}"/>
    <cellStyle name="Normal 27 2 4" xfId="2157" xr:uid="{00000000-0005-0000-0000-00006D080000}"/>
    <cellStyle name="Normal 27 2 5" xfId="2158" xr:uid="{00000000-0005-0000-0000-00006E080000}"/>
    <cellStyle name="Normal 27 3" xfId="2159" xr:uid="{00000000-0005-0000-0000-00006F080000}"/>
    <cellStyle name="Normal 27 3 2" xfId="2160" xr:uid="{00000000-0005-0000-0000-000070080000}"/>
    <cellStyle name="Normal 27 3 2 2" xfId="2161" xr:uid="{00000000-0005-0000-0000-000071080000}"/>
    <cellStyle name="Normal 27 3 3" xfId="2162" xr:uid="{00000000-0005-0000-0000-000072080000}"/>
    <cellStyle name="Normal 27 3 4" xfId="2163" xr:uid="{00000000-0005-0000-0000-000073080000}"/>
    <cellStyle name="Normal 27 4" xfId="2164" xr:uid="{00000000-0005-0000-0000-000074080000}"/>
    <cellStyle name="Normal 27 4 2" xfId="2165" xr:uid="{00000000-0005-0000-0000-000075080000}"/>
    <cellStyle name="Normal 27 5" xfId="2166" xr:uid="{00000000-0005-0000-0000-000076080000}"/>
    <cellStyle name="Normal 27 6" xfId="2167" xr:uid="{00000000-0005-0000-0000-000077080000}"/>
    <cellStyle name="Normal 27 7" xfId="2168" xr:uid="{00000000-0005-0000-0000-000078080000}"/>
    <cellStyle name="Normal 27 8" xfId="2169" xr:uid="{00000000-0005-0000-0000-000079080000}"/>
    <cellStyle name="Normal 27 9" xfId="2170" xr:uid="{00000000-0005-0000-0000-00007A080000}"/>
    <cellStyle name="Normal 28" xfId="2171" xr:uid="{00000000-0005-0000-0000-00007B080000}"/>
    <cellStyle name="Normal 28 2" xfId="2172" xr:uid="{00000000-0005-0000-0000-00007C080000}"/>
    <cellStyle name="Normal 28 2 2" xfId="2173" xr:uid="{00000000-0005-0000-0000-00007D080000}"/>
    <cellStyle name="Normal 28 2 2 2" xfId="2174" xr:uid="{00000000-0005-0000-0000-00007E080000}"/>
    <cellStyle name="Normal 28 2 3" xfId="2175" xr:uid="{00000000-0005-0000-0000-00007F080000}"/>
    <cellStyle name="Normal 28 2 4" xfId="2176" xr:uid="{00000000-0005-0000-0000-000080080000}"/>
    <cellStyle name="Normal 28 3" xfId="2177" xr:uid="{00000000-0005-0000-0000-000081080000}"/>
    <cellStyle name="Normal 28 3 2" xfId="2178" xr:uid="{00000000-0005-0000-0000-000082080000}"/>
    <cellStyle name="Normal 28 3 3" xfId="2179" xr:uid="{00000000-0005-0000-0000-000083080000}"/>
    <cellStyle name="Normal 28 4" xfId="2180" xr:uid="{00000000-0005-0000-0000-000084080000}"/>
    <cellStyle name="Normal 28 5" xfId="2181" xr:uid="{00000000-0005-0000-0000-000085080000}"/>
    <cellStyle name="Normal 28 6" xfId="2182" xr:uid="{00000000-0005-0000-0000-000086080000}"/>
    <cellStyle name="Normal 28 7" xfId="2183" xr:uid="{00000000-0005-0000-0000-000087080000}"/>
    <cellStyle name="Normal 28 8" xfId="2184" xr:uid="{00000000-0005-0000-0000-000088080000}"/>
    <cellStyle name="Normal 28 9" xfId="2185" xr:uid="{00000000-0005-0000-0000-000089080000}"/>
    <cellStyle name="Normal 29" xfId="2186" xr:uid="{00000000-0005-0000-0000-00008A080000}"/>
    <cellStyle name="Normal 29 2" xfId="2187" xr:uid="{00000000-0005-0000-0000-00008B080000}"/>
    <cellStyle name="Normal 29 2 2" xfId="2188" xr:uid="{00000000-0005-0000-0000-00008C080000}"/>
    <cellStyle name="Normal 29 3" xfId="2189" xr:uid="{00000000-0005-0000-0000-00008D080000}"/>
    <cellStyle name="Normal 29 3 2" xfId="2190" xr:uid="{00000000-0005-0000-0000-00008E080000}"/>
    <cellStyle name="Normal 29 4" xfId="2191" xr:uid="{00000000-0005-0000-0000-00008F080000}"/>
    <cellStyle name="Normal 29 5" xfId="2192" xr:uid="{00000000-0005-0000-0000-000090080000}"/>
    <cellStyle name="Normal 29 6" xfId="2193" xr:uid="{00000000-0005-0000-0000-000091080000}"/>
    <cellStyle name="Normal 3" xfId="2194" xr:uid="{00000000-0005-0000-0000-000092080000}"/>
    <cellStyle name="Normal 3 2" xfId="2195" xr:uid="{00000000-0005-0000-0000-000093080000}"/>
    <cellStyle name="Normal 3 2 2" xfId="2196" xr:uid="{00000000-0005-0000-0000-000094080000}"/>
    <cellStyle name="Normal 3 2 2 2" xfId="2197" xr:uid="{00000000-0005-0000-0000-000095080000}"/>
    <cellStyle name="Normal 3 2 2 3" xfId="2198" xr:uid="{00000000-0005-0000-0000-000096080000}"/>
    <cellStyle name="Normal 3 2 3" xfId="2199" xr:uid="{00000000-0005-0000-0000-000097080000}"/>
    <cellStyle name="Normal 3 2 3 2" xfId="2200" xr:uid="{00000000-0005-0000-0000-000098080000}"/>
    <cellStyle name="Normal 3 2 4" xfId="2201" xr:uid="{00000000-0005-0000-0000-000099080000}"/>
    <cellStyle name="Normal 3 3" xfId="2202" xr:uid="{00000000-0005-0000-0000-00009A080000}"/>
    <cellStyle name="Normal 3 3 2" xfId="2203" xr:uid="{00000000-0005-0000-0000-00009B080000}"/>
    <cellStyle name="Normal 3 3 3" xfId="2204" xr:uid="{00000000-0005-0000-0000-00009C080000}"/>
    <cellStyle name="Normal 3 4" xfId="2205" xr:uid="{00000000-0005-0000-0000-00009D080000}"/>
    <cellStyle name="Normal 3 4 2" xfId="2206" xr:uid="{00000000-0005-0000-0000-00009E080000}"/>
    <cellStyle name="Normal 3 4 2 2" xfId="2207" xr:uid="{00000000-0005-0000-0000-00009F080000}"/>
    <cellStyle name="Normal 3 4 3" xfId="2208" xr:uid="{00000000-0005-0000-0000-0000A0080000}"/>
    <cellStyle name="Normal 3 5" xfId="2209" xr:uid="{00000000-0005-0000-0000-0000A1080000}"/>
    <cellStyle name="Normal 3 5 2" xfId="2210" xr:uid="{00000000-0005-0000-0000-0000A2080000}"/>
    <cellStyle name="Normal 3 6" xfId="2211" xr:uid="{00000000-0005-0000-0000-0000A3080000}"/>
    <cellStyle name="Normal 3 6 2" xfId="2212" xr:uid="{00000000-0005-0000-0000-0000A4080000}"/>
    <cellStyle name="Normal 3 7" xfId="2213" xr:uid="{00000000-0005-0000-0000-0000A5080000}"/>
    <cellStyle name="Normal 3 8" xfId="2214" xr:uid="{00000000-0005-0000-0000-0000A6080000}"/>
    <cellStyle name="Normal 30" xfId="2215" xr:uid="{00000000-0005-0000-0000-0000A7080000}"/>
    <cellStyle name="Normal 30 2" xfId="2216" xr:uid="{00000000-0005-0000-0000-0000A8080000}"/>
    <cellStyle name="Normal 30 2 2" xfId="2217" xr:uid="{00000000-0005-0000-0000-0000A9080000}"/>
    <cellStyle name="Normal 30 2 3" xfId="2218" xr:uid="{00000000-0005-0000-0000-0000AA080000}"/>
    <cellStyle name="Normal 30 2 4" xfId="2219" xr:uid="{00000000-0005-0000-0000-0000AB080000}"/>
    <cellStyle name="Normal 30 3" xfId="2220" xr:uid="{00000000-0005-0000-0000-0000AC080000}"/>
    <cellStyle name="Normal 30 4" xfId="2221" xr:uid="{00000000-0005-0000-0000-0000AD080000}"/>
    <cellStyle name="Normal 30 5" xfId="2222" xr:uid="{00000000-0005-0000-0000-0000AE080000}"/>
    <cellStyle name="Normal 30 6" xfId="2223" xr:uid="{00000000-0005-0000-0000-0000AF080000}"/>
    <cellStyle name="Normal 31" xfId="2224" xr:uid="{00000000-0005-0000-0000-0000B0080000}"/>
    <cellStyle name="Normal 31 2" xfId="2225" xr:uid="{00000000-0005-0000-0000-0000B1080000}"/>
    <cellStyle name="Normal 31 2 2" xfId="2226" xr:uid="{00000000-0005-0000-0000-0000B2080000}"/>
    <cellStyle name="Normal 31 2 3" xfId="2227" xr:uid="{00000000-0005-0000-0000-0000B3080000}"/>
    <cellStyle name="Normal 31 2 4" xfId="2228" xr:uid="{00000000-0005-0000-0000-0000B4080000}"/>
    <cellStyle name="Normal 31 3" xfId="2229" xr:uid="{00000000-0005-0000-0000-0000B5080000}"/>
    <cellStyle name="Normal 31 4" xfId="2230" xr:uid="{00000000-0005-0000-0000-0000B6080000}"/>
    <cellStyle name="Normal 31 5" xfId="2231" xr:uid="{00000000-0005-0000-0000-0000B7080000}"/>
    <cellStyle name="Normal 31 6" xfId="2232" xr:uid="{00000000-0005-0000-0000-0000B8080000}"/>
    <cellStyle name="Normal 32" xfId="2233" xr:uid="{00000000-0005-0000-0000-0000B9080000}"/>
    <cellStyle name="Normal 32 2" xfId="2234" xr:uid="{00000000-0005-0000-0000-0000BA080000}"/>
    <cellStyle name="Normal 32 2 2" xfId="2235" xr:uid="{00000000-0005-0000-0000-0000BB080000}"/>
    <cellStyle name="Normal 32 2 3" xfId="2236" xr:uid="{00000000-0005-0000-0000-0000BC080000}"/>
    <cellStyle name="Normal 32 3" xfId="2237" xr:uid="{00000000-0005-0000-0000-0000BD080000}"/>
    <cellStyle name="Normal 32 4" xfId="2238" xr:uid="{00000000-0005-0000-0000-0000BE080000}"/>
    <cellStyle name="Normal 32 5" xfId="2239" xr:uid="{00000000-0005-0000-0000-0000BF080000}"/>
    <cellStyle name="Normal 32 6" xfId="2240" xr:uid="{00000000-0005-0000-0000-0000C0080000}"/>
    <cellStyle name="Normal 33" xfId="2241" xr:uid="{00000000-0005-0000-0000-0000C1080000}"/>
    <cellStyle name="Normal 33 2" xfId="2242" xr:uid="{00000000-0005-0000-0000-0000C2080000}"/>
    <cellStyle name="Normal 33 2 2" xfId="2243" xr:uid="{00000000-0005-0000-0000-0000C3080000}"/>
    <cellStyle name="Normal 33 2 3" xfId="2244" xr:uid="{00000000-0005-0000-0000-0000C4080000}"/>
    <cellStyle name="Normal 33 3" xfId="2245" xr:uid="{00000000-0005-0000-0000-0000C5080000}"/>
    <cellStyle name="Normal 33 4" xfId="2246" xr:uid="{00000000-0005-0000-0000-0000C6080000}"/>
    <cellStyle name="Normal 33 5" xfId="2247" xr:uid="{00000000-0005-0000-0000-0000C7080000}"/>
    <cellStyle name="Normal 33 6" xfId="2248" xr:uid="{00000000-0005-0000-0000-0000C8080000}"/>
    <cellStyle name="Normal 33 7" xfId="2249" xr:uid="{00000000-0005-0000-0000-0000C9080000}"/>
    <cellStyle name="Normal 34" xfId="2250" xr:uid="{00000000-0005-0000-0000-0000CA080000}"/>
    <cellStyle name="Normal 34 2" xfId="2251" xr:uid="{00000000-0005-0000-0000-0000CB080000}"/>
    <cellStyle name="Normal 34 2 2" xfId="2252" xr:uid="{00000000-0005-0000-0000-0000CC080000}"/>
    <cellStyle name="Normal 34 3" xfId="2253" xr:uid="{00000000-0005-0000-0000-0000CD080000}"/>
    <cellStyle name="Normal 34 4" xfId="2254" xr:uid="{00000000-0005-0000-0000-0000CE080000}"/>
    <cellStyle name="Normal 34 5" xfId="2255" xr:uid="{00000000-0005-0000-0000-0000CF080000}"/>
    <cellStyle name="Normal 34 6" xfId="2256" xr:uid="{00000000-0005-0000-0000-0000D0080000}"/>
    <cellStyle name="Normal 35" xfId="2257" xr:uid="{00000000-0005-0000-0000-0000D1080000}"/>
    <cellStyle name="Normal 35 2" xfId="2258" xr:uid="{00000000-0005-0000-0000-0000D2080000}"/>
    <cellStyle name="Normal 35 2 2" xfId="2259" xr:uid="{00000000-0005-0000-0000-0000D3080000}"/>
    <cellStyle name="Normal 35 2 3" xfId="2260" xr:uid="{00000000-0005-0000-0000-0000D4080000}"/>
    <cellStyle name="Normal 35 3" xfId="2261" xr:uid="{00000000-0005-0000-0000-0000D5080000}"/>
    <cellStyle name="Normal 35 4" xfId="2262" xr:uid="{00000000-0005-0000-0000-0000D6080000}"/>
    <cellStyle name="Normal 35 5" xfId="2263" xr:uid="{00000000-0005-0000-0000-0000D7080000}"/>
    <cellStyle name="Normal 35 6" xfId="2264" xr:uid="{00000000-0005-0000-0000-0000D8080000}"/>
    <cellStyle name="Normal 36" xfId="2265" xr:uid="{00000000-0005-0000-0000-0000D9080000}"/>
    <cellStyle name="Normal 36 2" xfId="2266" xr:uid="{00000000-0005-0000-0000-0000DA080000}"/>
    <cellStyle name="Normal 36 2 2" xfId="2267" xr:uid="{00000000-0005-0000-0000-0000DB080000}"/>
    <cellStyle name="Normal 36 2 3" xfId="2268" xr:uid="{00000000-0005-0000-0000-0000DC080000}"/>
    <cellStyle name="Normal 36 3" xfId="2269" xr:uid="{00000000-0005-0000-0000-0000DD080000}"/>
    <cellStyle name="Normal 36 4" xfId="2270" xr:uid="{00000000-0005-0000-0000-0000DE080000}"/>
    <cellStyle name="Normal 36 5" xfId="2271" xr:uid="{00000000-0005-0000-0000-0000DF080000}"/>
    <cellStyle name="Normal 36 6" xfId="2272" xr:uid="{00000000-0005-0000-0000-0000E0080000}"/>
    <cellStyle name="Normal 37" xfId="2273" xr:uid="{00000000-0005-0000-0000-0000E1080000}"/>
    <cellStyle name="Normal 37 2" xfId="2274" xr:uid="{00000000-0005-0000-0000-0000E2080000}"/>
    <cellStyle name="Normal 37 2 2" xfId="2275" xr:uid="{00000000-0005-0000-0000-0000E3080000}"/>
    <cellStyle name="Normal 37 2 2 2" xfId="2276" xr:uid="{00000000-0005-0000-0000-0000E4080000}"/>
    <cellStyle name="Normal 37 2 3" xfId="2277" xr:uid="{00000000-0005-0000-0000-0000E5080000}"/>
    <cellStyle name="Normal 37 2 4" xfId="2278" xr:uid="{00000000-0005-0000-0000-0000E6080000}"/>
    <cellStyle name="Normal 37 3" xfId="2279" xr:uid="{00000000-0005-0000-0000-0000E7080000}"/>
    <cellStyle name="Normal 37 3 2" xfId="2280" xr:uid="{00000000-0005-0000-0000-0000E8080000}"/>
    <cellStyle name="Normal 37 3 3" xfId="2281" xr:uid="{00000000-0005-0000-0000-0000E9080000}"/>
    <cellStyle name="Normal 37 4" xfId="2282" xr:uid="{00000000-0005-0000-0000-0000EA080000}"/>
    <cellStyle name="Normal 37 4 2" xfId="2283" xr:uid="{00000000-0005-0000-0000-0000EB080000}"/>
    <cellStyle name="Normal 37 5" xfId="2284" xr:uid="{00000000-0005-0000-0000-0000EC080000}"/>
    <cellStyle name="Normal 37 6" xfId="2285" xr:uid="{00000000-0005-0000-0000-0000ED080000}"/>
    <cellStyle name="Normal 37 7" xfId="2286" xr:uid="{00000000-0005-0000-0000-0000EE080000}"/>
    <cellStyle name="Normal 38" xfId="2287" xr:uid="{00000000-0005-0000-0000-0000EF080000}"/>
    <cellStyle name="Normal 38 2" xfId="2288" xr:uid="{00000000-0005-0000-0000-0000F0080000}"/>
    <cellStyle name="Normal 38 2 2" xfId="2289" xr:uid="{00000000-0005-0000-0000-0000F1080000}"/>
    <cellStyle name="Normal 38 2 2 2" xfId="2290" xr:uid="{00000000-0005-0000-0000-0000F2080000}"/>
    <cellStyle name="Normal 38 2 3" xfId="2291" xr:uid="{00000000-0005-0000-0000-0000F3080000}"/>
    <cellStyle name="Normal 38 2 4" xfId="2292" xr:uid="{00000000-0005-0000-0000-0000F4080000}"/>
    <cellStyle name="Normal 38 3" xfId="2293" xr:uid="{00000000-0005-0000-0000-0000F5080000}"/>
    <cellStyle name="Normal 38 3 2" xfId="2294" xr:uid="{00000000-0005-0000-0000-0000F6080000}"/>
    <cellStyle name="Normal 38 4" xfId="2295" xr:uid="{00000000-0005-0000-0000-0000F7080000}"/>
    <cellStyle name="Normal 38 4 2" xfId="2296" xr:uid="{00000000-0005-0000-0000-0000F8080000}"/>
    <cellStyle name="Normal 38 5" xfId="2297" xr:uid="{00000000-0005-0000-0000-0000F9080000}"/>
    <cellStyle name="Normal 38 6" xfId="2298" xr:uid="{00000000-0005-0000-0000-0000FA080000}"/>
    <cellStyle name="Normal 39" xfId="2299" xr:uid="{00000000-0005-0000-0000-0000FB080000}"/>
    <cellStyle name="Normal 39 2" xfId="2300" xr:uid="{00000000-0005-0000-0000-0000FC080000}"/>
    <cellStyle name="Normal 39 2 2" xfId="2301" xr:uid="{00000000-0005-0000-0000-0000FD080000}"/>
    <cellStyle name="Normal 39 2 2 2" xfId="2302" xr:uid="{00000000-0005-0000-0000-0000FE080000}"/>
    <cellStyle name="Normal 39 2 3" xfId="2303" xr:uid="{00000000-0005-0000-0000-0000FF080000}"/>
    <cellStyle name="Normal 39 2 4" xfId="2304" xr:uid="{00000000-0005-0000-0000-000000090000}"/>
    <cellStyle name="Normal 39 3" xfId="2305" xr:uid="{00000000-0005-0000-0000-000001090000}"/>
    <cellStyle name="Normal 39 3 2" xfId="2306" xr:uid="{00000000-0005-0000-0000-000002090000}"/>
    <cellStyle name="Normal 39 4" xfId="2307" xr:uid="{00000000-0005-0000-0000-000003090000}"/>
    <cellStyle name="Normal 39 4 2" xfId="2308" xr:uid="{00000000-0005-0000-0000-000004090000}"/>
    <cellStyle name="Normal 39 5" xfId="2309" xr:uid="{00000000-0005-0000-0000-000005090000}"/>
    <cellStyle name="Normal 39 6" xfId="2310" xr:uid="{00000000-0005-0000-0000-000006090000}"/>
    <cellStyle name="Normal 4" xfId="2311" xr:uid="{00000000-0005-0000-0000-000007090000}"/>
    <cellStyle name="Normal 4 2" xfId="2312" xr:uid="{00000000-0005-0000-0000-000008090000}"/>
    <cellStyle name="Normal 4 2 2" xfId="2313" xr:uid="{00000000-0005-0000-0000-000009090000}"/>
    <cellStyle name="Normal 4 2 2 2" xfId="2314" xr:uid="{00000000-0005-0000-0000-00000A090000}"/>
    <cellStyle name="Normal 4 2 2 3" xfId="2315" xr:uid="{00000000-0005-0000-0000-00000B090000}"/>
    <cellStyle name="Normal 4 2 3" xfId="2316" xr:uid="{00000000-0005-0000-0000-00000C090000}"/>
    <cellStyle name="Normal 4 2 4" xfId="2317" xr:uid="{00000000-0005-0000-0000-00000D090000}"/>
    <cellStyle name="Normal 4 2 5" xfId="2318" xr:uid="{00000000-0005-0000-0000-00000E090000}"/>
    <cellStyle name="Normal 4 3" xfId="2319" xr:uid="{00000000-0005-0000-0000-00000F090000}"/>
    <cellStyle name="Normal 4 3 2" xfId="2320" xr:uid="{00000000-0005-0000-0000-000010090000}"/>
    <cellStyle name="Normal 4 4" xfId="2321" xr:uid="{00000000-0005-0000-0000-000011090000}"/>
    <cellStyle name="Normal 4 4 2" xfId="2322" xr:uid="{00000000-0005-0000-0000-000012090000}"/>
    <cellStyle name="Normal 4 4 2 2" xfId="2323" xr:uid="{00000000-0005-0000-0000-000013090000}"/>
    <cellStyle name="Normal 4 5" xfId="2324" xr:uid="{00000000-0005-0000-0000-000014090000}"/>
    <cellStyle name="Normal 4 5 2" xfId="2325" xr:uid="{00000000-0005-0000-0000-000015090000}"/>
    <cellStyle name="Normal 4 6" xfId="2326" xr:uid="{00000000-0005-0000-0000-000016090000}"/>
    <cellStyle name="Normal 4 6 2" xfId="2327" xr:uid="{00000000-0005-0000-0000-000017090000}"/>
    <cellStyle name="Normal 4 7" xfId="2328" xr:uid="{00000000-0005-0000-0000-000018090000}"/>
    <cellStyle name="Normal 4 8" xfId="2329" xr:uid="{00000000-0005-0000-0000-000019090000}"/>
    <cellStyle name="Normal 40" xfId="2330" xr:uid="{00000000-0005-0000-0000-00001A090000}"/>
    <cellStyle name="Normal 40 2" xfId="2331" xr:uid="{00000000-0005-0000-0000-00001B090000}"/>
    <cellStyle name="Normal 40 2 2" xfId="2332" xr:uid="{00000000-0005-0000-0000-00001C090000}"/>
    <cellStyle name="Normal 40 2 2 2" xfId="2333" xr:uid="{00000000-0005-0000-0000-00001D090000}"/>
    <cellStyle name="Normal 40 2 3" xfId="2334" xr:uid="{00000000-0005-0000-0000-00001E090000}"/>
    <cellStyle name="Normal 40 2 4" xfId="2335" xr:uid="{00000000-0005-0000-0000-00001F090000}"/>
    <cellStyle name="Normal 40 3" xfId="2336" xr:uid="{00000000-0005-0000-0000-000020090000}"/>
    <cellStyle name="Normal 40 3 2" xfId="2337" xr:uid="{00000000-0005-0000-0000-000021090000}"/>
    <cellStyle name="Normal 40 4" xfId="2338" xr:uid="{00000000-0005-0000-0000-000022090000}"/>
    <cellStyle name="Normal 40 5" xfId="2339" xr:uid="{00000000-0005-0000-0000-000023090000}"/>
    <cellStyle name="Normal 40 6" xfId="2340" xr:uid="{00000000-0005-0000-0000-000024090000}"/>
    <cellStyle name="Normal 41" xfId="2341" xr:uid="{00000000-0005-0000-0000-000025090000}"/>
    <cellStyle name="Normal 41 2" xfId="2342" xr:uid="{00000000-0005-0000-0000-000026090000}"/>
    <cellStyle name="Normal 41 2 2" xfId="2343" xr:uid="{00000000-0005-0000-0000-000027090000}"/>
    <cellStyle name="Normal 41 3" xfId="2344" xr:uid="{00000000-0005-0000-0000-000028090000}"/>
    <cellStyle name="Normal 42" xfId="2345" xr:uid="{00000000-0005-0000-0000-000029090000}"/>
    <cellStyle name="Normal 42 2" xfId="2346" xr:uid="{00000000-0005-0000-0000-00002A090000}"/>
    <cellStyle name="Normal 42 2 2" xfId="2347" xr:uid="{00000000-0005-0000-0000-00002B090000}"/>
    <cellStyle name="Normal 42 2 2 2" xfId="2348" xr:uid="{00000000-0005-0000-0000-00002C090000}"/>
    <cellStyle name="Normal 42 2 3" xfId="2349" xr:uid="{00000000-0005-0000-0000-00002D090000}"/>
    <cellStyle name="Normal 42 2 4" xfId="2350" xr:uid="{00000000-0005-0000-0000-00002E090000}"/>
    <cellStyle name="Normal 42 3" xfId="2351" xr:uid="{00000000-0005-0000-0000-00002F090000}"/>
    <cellStyle name="Normal 42 3 2" xfId="2352" xr:uid="{00000000-0005-0000-0000-000030090000}"/>
    <cellStyle name="Normal 42 4" xfId="2353" xr:uid="{00000000-0005-0000-0000-000031090000}"/>
    <cellStyle name="Normal 42 5" xfId="2354" xr:uid="{00000000-0005-0000-0000-000032090000}"/>
    <cellStyle name="Normal 42 6" xfId="2355" xr:uid="{00000000-0005-0000-0000-000033090000}"/>
    <cellStyle name="Normal 43" xfId="2356" xr:uid="{00000000-0005-0000-0000-000034090000}"/>
    <cellStyle name="Normal 43 2" xfId="2357" xr:uid="{00000000-0005-0000-0000-000035090000}"/>
    <cellStyle name="Normal 43 2 2" xfId="2358" xr:uid="{00000000-0005-0000-0000-000036090000}"/>
    <cellStyle name="Normal 43 2 2 2" xfId="2359" xr:uid="{00000000-0005-0000-0000-000037090000}"/>
    <cellStyle name="Normal 43 2 3" xfId="2360" xr:uid="{00000000-0005-0000-0000-000038090000}"/>
    <cellStyle name="Normal 43 2 4" xfId="2361" xr:uid="{00000000-0005-0000-0000-000039090000}"/>
    <cellStyle name="Normal 43 3" xfId="2362" xr:uid="{00000000-0005-0000-0000-00003A090000}"/>
    <cellStyle name="Normal 43 3 2" xfId="2363" xr:uid="{00000000-0005-0000-0000-00003B090000}"/>
    <cellStyle name="Normal 43 4" xfId="2364" xr:uid="{00000000-0005-0000-0000-00003C090000}"/>
    <cellStyle name="Normal 43 5" xfId="2365" xr:uid="{00000000-0005-0000-0000-00003D090000}"/>
    <cellStyle name="Normal 44" xfId="2366" xr:uid="{00000000-0005-0000-0000-00003E090000}"/>
    <cellStyle name="Normal 44 2" xfId="2367" xr:uid="{00000000-0005-0000-0000-00003F090000}"/>
    <cellStyle name="Normal 44 2 2" xfId="2368" xr:uid="{00000000-0005-0000-0000-000040090000}"/>
    <cellStyle name="Normal 44 2 2 2" xfId="2369" xr:uid="{00000000-0005-0000-0000-000041090000}"/>
    <cellStyle name="Normal 44 2 3" xfId="2370" xr:uid="{00000000-0005-0000-0000-000042090000}"/>
    <cellStyle name="Normal 44 3" xfId="2371" xr:uid="{00000000-0005-0000-0000-000043090000}"/>
    <cellStyle name="Normal 44 3 2" xfId="2372" xr:uid="{00000000-0005-0000-0000-000044090000}"/>
    <cellStyle name="Normal 44 4" xfId="2373" xr:uid="{00000000-0005-0000-0000-000045090000}"/>
    <cellStyle name="Normal 44 5" xfId="2374" xr:uid="{00000000-0005-0000-0000-000046090000}"/>
    <cellStyle name="Normal 45" xfId="2375" xr:uid="{00000000-0005-0000-0000-000047090000}"/>
    <cellStyle name="Normal 45 2" xfId="2376" xr:uid="{00000000-0005-0000-0000-000048090000}"/>
    <cellStyle name="Normal 45 2 2" xfId="2377" xr:uid="{00000000-0005-0000-0000-000049090000}"/>
    <cellStyle name="Normal 45 2 2 2" xfId="2378" xr:uid="{00000000-0005-0000-0000-00004A090000}"/>
    <cellStyle name="Normal 45 2 2 2 2" xfId="2379" xr:uid="{00000000-0005-0000-0000-00004B090000}"/>
    <cellStyle name="Normal 45 2 2 3" xfId="2380" xr:uid="{00000000-0005-0000-0000-00004C090000}"/>
    <cellStyle name="Normal 45 2 3" xfId="2381" xr:uid="{00000000-0005-0000-0000-00004D090000}"/>
    <cellStyle name="Normal 45 2 3 2" xfId="2382" xr:uid="{00000000-0005-0000-0000-00004E090000}"/>
    <cellStyle name="Normal 45 2 4" xfId="2383" xr:uid="{00000000-0005-0000-0000-00004F090000}"/>
    <cellStyle name="Normal 45 2 5" xfId="2384" xr:uid="{00000000-0005-0000-0000-000050090000}"/>
    <cellStyle name="Normal 45 3" xfId="2385" xr:uid="{00000000-0005-0000-0000-000051090000}"/>
    <cellStyle name="Normal 45 3 2" xfId="2386" xr:uid="{00000000-0005-0000-0000-000052090000}"/>
    <cellStyle name="Normal 45 3 2 2" xfId="2387" xr:uid="{00000000-0005-0000-0000-000053090000}"/>
    <cellStyle name="Normal 45 3 3" xfId="2388" xr:uid="{00000000-0005-0000-0000-000054090000}"/>
    <cellStyle name="Normal 45 4" xfId="2389" xr:uid="{00000000-0005-0000-0000-000055090000}"/>
    <cellStyle name="Normal 45 4 2" xfId="2390" xr:uid="{00000000-0005-0000-0000-000056090000}"/>
    <cellStyle name="Normal 45 5" xfId="2391" xr:uid="{00000000-0005-0000-0000-000057090000}"/>
    <cellStyle name="Normal 45 6" xfId="2392" xr:uid="{00000000-0005-0000-0000-000058090000}"/>
    <cellStyle name="Normal 46" xfId="2393" xr:uid="{00000000-0005-0000-0000-000059090000}"/>
    <cellStyle name="Normal 46 2" xfId="2394" xr:uid="{00000000-0005-0000-0000-00005A090000}"/>
    <cellStyle name="Normal 46 2 2" xfId="2395" xr:uid="{00000000-0005-0000-0000-00005B090000}"/>
    <cellStyle name="Normal 46 2 2 2" xfId="2396" xr:uid="{00000000-0005-0000-0000-00005C090000}"/>
    <cellStyle name="Normal 46 2 3" xfId="2397" xr:uid="{00000000-0005-0000-0000-00005D090000}"/>
    <cellStyle name="Normal 46 2 4" xfId="2398" xr:uid="{00000000-0005-0000-0000-00005E090000}"/>
    <cellStyle name="Normal 46 3" xfId="2399" xr:uid="{00000000-0005-0000-0000-00005F090000}"/>
    <cellStyle name="Normal 46 3 2" xfId="2400" xr:uid="{00000000-0005-0000-0000-000060090000}"/>
    <cellStyle name="Normal 46 4" xfId="2401" xr:uid="{00000000-0005-0000-0000-000061090000}"/>
    <cellStyle name="Normal 46 5" xfId="2402" xr:uid="{00000000-0005-0000-0000-000062090000}"/>
    <cellStyle name="Normal 47" xfId="2403" xr:uid="{00000000-0005-0000-0000-000063090000}"/>
    <cellStyle name="Normal 47 2" xfId="2404" xr:uid="{00000000-0005-0000-0000-000064090000}"/>
    <cellStyle name="Normal 47 2 2" xfId="2405" xr:uid="{00000000-0005-0000-0000-000065090000}"/>
    <cellStyle name="Normal 47 2 2 2" xfId="2406" xr:uid="{00000000-0005-0000-0000-000066090000}"/>
    <cellStyle name="Normal 47 2 3" xfId="2407" xr:uid="{00000000-0005-0000-0000-000067090000}"/>
    <cellStyle name="Normal 47 2 4" xfId="2408" xr:uid="{00000000-0005-0000-0000-000068090000}"/>
    <cellStyle name="Normal 47 3" xfId="2409" xr:uid="{00000000-0005-0000-0000-000069090000}"/>
    <cellStyle name="Normal 47 3 2" xfId="2410" xr:uid="{00000000-0005-0000-0000-00006A090000}"/>
    <cellStyle name="Normal 47 4" xfId="2411" xr:uid="{00000000-0005-0000-0000-00006B090000}"/>
    <cellStyle name="Normal 47 5" xfId="2412" xr:uid="{00000000-0005-0000-0000-00006C090000}"/>
    <cellStyle name="Normal 48" xfId="2413" xr:uid="{00000000-0005-0000-0000-00006D090000}"/>
    <cellStyle name="Normal 48 2" xfId="2414" xr:uid="{00000000-0005-0000-0000-00006E090000}"/>
    <cellStyle name="Normal 48 2 2" xfId="2415" xr:uid="{00000000-0005-0000-0000-00006F090000}"/>
    <cellStyle name="Normal 48 2 2 2" xfId="2416" xr:uid="{00000000-0005-0000-0000-000070090000}"/>
    <cellStyle name="Normal 48 2 3" xfId="2417" xr:uid="{00000000-0005-0000-0000-000071090000}"/>
    <cellStyle name="Normal 48 2 4" xfId="2418" xr:uid="{00000000-0005-0000-0000-000072090000}"/>
    <cellStyle name="Normal 48 3" xfId="2419" xr:uid="{00000000-0005-0000-0000-000073090000}"/>
    <cellStyle name="Normal 48 3 2" xfId="2420" xr:uid="{00000000-0005-0000-0000-000074090000}"/>
    <cellStyle name="Normal 48 4" xfId="2421" xr:uid="{00000000-0005-0000-0000-000075090000}"/>
    <cellStyle name="Normal 48 5" xfId="2422" xr:uid="{00000000-0005-0000-0000-000076090000}"/>
    <cellStyle name="Normal 49" xfId="2423" xr:uid="{00000000-0005-0000-0000-000077090000}"/>
    <cellStyle name="Normal 49 2" xfId="2424" xr:uid="{00000000-0005-0000-0000-000078090000}"/>
    <cellStyle name="Normal 49 2 2" xfId="2425" xr:uid="{00000000-0005-0000-0000-000079090000}"/>
    <cellStyle name="Normal 49 2 2 2" xfId="2426" xr:uid="{00000000-0005-0000-0000-00007A090000}"/>
    <cellStyle name="Normal 49 2 3" xfId="2427" xr:uid="{00000000-0005-0000-0000-00007B090000}"/>
    <cellStyle name="Normal 49 2 4" xfId="2428" xr:uid="{00000000-0005-0000-0000-00007C090000}"/>
    <cellStyle name="Normal 49 3" xfId="2429" xr:uid="{00000000-0005-0000-0000-00007D090000}"/>
    <cellStyle name="Normal 49 3 2" xfId="2430" xr:uid="{00000000-0005-0000-0000-00007E090000}"/>
    <cellStyle name="Normal 49 4" xfId="2431" xr:uid="{00000000-0005-0000-0000-00007F090000}"/>
    <cellStyle name="Normal 49 5" xfId="2432" xr:uid="{00000000-0005-0000-0000-000080090000}"/>
    <cellStyle name="Normal 5" xfId="2433" xr:uid="{00000000-0005-0000-0000-000081090000}"/>
    <cellStyle name="Normal 5 2" xfId="2434" xr:uid="{00000000-0005-0000-0000-000082090000}"/>
    <cellStyle name="Normal 5 2 2" xfId="2435" xr:uid="{00000000-0005-0000-0000-000083090000}"/>
    <cellStyle name="Normal 5 2 2 2" xfId="2436" xr:uid="{00000000-0005-0000-0000-000084090000}"/>
    <cellStyle name="Normal 5 2 3" xfId="2437" xr:uid="{00000000-0005-0000-0000-000085090000}"/>
    <cellStyle name="Normal 5 2 4" xfId="2438" xr:uid="{00000000-0005-0000-0000-000086090000}"/>
    <cellStyle name="Normal 5 3" xfId="2439" xr:uid="{00000000-0005-0000-0000-000087090000}"/>
    <cellStyle name="Normal 5 3 2" xfId="2440" xr:uid="{00000000-0005-0000-0000-000088090000}"/>
    <cellStyle name="Normal 5 3 3" xfId="2441" xr:uid="{00000000-0005-0000-0000-000089090000}"/>
    <cellStyle name="Normal 5 4" xfId="2442" xr:uid="{00000000-0005-0000-0000-00008A090000}"/>
    <cellStyle name="Normal 5 4 2" xfId="2443" xr:uid="{00000000-0005-0000-0000-00008B090000}"/>
    <cellStyle name="Normal 5 5" xfId="2444" xr:uid="{00000000-0005-0000-0000-00008C090000}"/>
    <cellStyle name="Normal 5 6" xfId="2445" xr:uid="{00000000-0005-0000-0000-00008D090000}"/>
    <cellStyle name="Normal 5 7" xfId="2446" xr:uid="{00000000-0005-0000-0000-00008E090000}"/>
    <cellStyle name="Normal 5 8" xfId="2447" xr:uid="{00000000-0005-0000-0000-00008F090000}"/>
    <cellStyle name="Normal 5 9" xfId="2448" xr:uid="{00000000-0005-0000-0000-000090090000}"/>
    <cellStyle name="Normal 5_ADC_Detail_BS_Q1'14" xfId="2449" xr:uid="{00000000-0005-0000-0000-000091090000}"/>
    <cellStyle name="Normal 50" xfId="2450" xr:uid="{00000000-0005-0000-0000-000092090000}"/>
    <cellStyle name="Normal 50 2" xfId="2451" xr:uid="{00000000-0005-0000-0000-000093090000}"/>
    <cellStyle name="Normal 50 2 2" xfId="2452" xr:uid="{00000000-0005-0000-0000-000094090000}"/>
    <cellStyle name="Normal 50 2 2 2" xfId="2453" xr:uid="{00000000-0005-0000-0000-000095090000}"/>
    <cellStyle name="Normal 50 2 3" xfId="2454" xr:uid="{00000000-0005-0000-0000-000096090000}"/>
    <cellStyle name="Normal 50 2 4" xfId="2455" xr:uid="{00000000-0005-0000-0000-000097090000}"/>
    <cellStyle name="Normal 50 3" xfId="2456" xr:uid="{00000000-0005-0000-0000-000098090000}"/>
    <cellStyle name="Normal 50 3 2" xfId="2457" xr:uid="{00000000-0005-0000-0000-000099090000}"/>
    <cellStyle name="Normal 50 4" xfId="2458" xr:uid="{00000000-0005-0000-0000-00009A090000}"/>
    <cellStyle name="Normal 50 5" xfId="2459" xr:uid="{00000000-0005-0000-0000-00009B090000}"/>
    <cellStyle name="Normal 51" xfId="2460" xr:uid="{00000000-0005-0000-0000-00009C090000}"/>
    <cellStyle name="Normal 51 2" xfId="2461" xr:uid="{00000000-0005-0000-0000-00009D090000}"/>
    <cellStyle name="Normal 51 2 2" xfId="2462" xr:uid="{00000000-0005-0000-0000-00009E090000}"/>
    <cellStyle name="Normal 51 3" xfId="2463" xr:uid="{00000000-0005-0000-0000-00009F090000}"/>
    <cellStyle name="Normal 52" xfId="2464" xr:uid="{00000000-0005-0000-0000-0000A0090000}"/>
    <cellStyle name="Normal 52 2" xfId="2465" xr:uid="{00000000-0005-0000-0000-0000A1090000}"/>
    <cellStyle name="Normal 52 2 2" xfId="2466" xr:uid="{00000000-0005-0000-0000-0000A2090000}"/>
    <cellStyle name="Normal 52 2 2 2" xfId="2467" xr:uid="{00000000-0005-0000-0000-0000A3090000}"/>
    <cellStyle name="Normal 52 2 3" xfId="2468" xr:uid="{00000000-0005-0000-0000-0000A4090000}"/>
    <cellStyle name="Normal 52 2 4" xfId="2469" xr:uid="{00000000-0005-0000-0000-0000A5090000}"/>
    <cellStyle name="Normal 52 3" xfId="2470" xr:uid="{00000000-0005-0000-0000-0000A6090000}"/>
    <cellStyle name="Normal 52 3 2" xfId="2471" xr:uid="{00000000-0005-0000-0000-0000A7090000}"/>
    <cellStyle name="Normal 52 4" xfId="2472" xr:uid="{00000000-0005-0000-0000-0000A8090000}"/>
    <cellStyle name="Normal 52 5" xfId="2473" xr:uid="{00000000-0005-0000-0000-0000A9090000}"/>
    <cellStyle name="Normal 53" xfId="2474" xr:uid="{00000000-0005-0000-0000-0000AA090000}"/>
    <cellStyle name="Normal 53 2" xfId="2475" xr:uid="{00000000-0005-0000-0000-0000AB090000}"/>
    <cellStyle name="Normal 53 2 2" xfId="2476" xr:uid="{00000000-0005-0000-0000-0000AC090000}"/>
    <cellStyle name="Normal 53 2 2 2" xfId="2477" xr:uid="{00000000-0005-0000-0000-0000AD090000}"/>
    <cellStyle name="Normal 53 2 3" xfId="2478" xr:uid="{00000000-0005-0000-0000-0000AE090000}"/>
    <cellStyle name="Normal 53 2 4" xfId="2479" xr:uid="{00000000-0005-0000-0000-0000AF090000}"/>
    <cellStyle name="Normal 53 3" xfId="2480" xr:uid="{00000000-0005-0000-0000-0000B0090000}"/>
    <cellStyle name="Normal 53 3 2" xfId="2481" xr:uid="{00000000-0005-0000-0000-0000B1090000}"/>
    <cellStyle name="Normal 53 4" xfId="2482" xr:uid="{00000000-0005-0000-0000-0000B2090000}"/>
    <cellStyle name="Normal 53 5" xfId="2483" xr:uid="{00000000-0005-0000-0000-0000B3090000}"/>
    <cellStyle name="Normal 54" xfId="2484" xr:uid="{00000000-0005-0000-0000-0000B4090000}"/>
    <cellStyle name="Normal 54 2" xfId="2485" xr:uid="{00000000-0005-0000-0000-0000B5090000}"/>
    <cellStyle name="Normal 55" xfId="2486" xr:uid="{00000000-0005-0000-0000-0000B6090000}"/>
    <cellStyle name="Normal 55 2" xfId="2487" xr:uid="{00000000-0005-0000-0000-0000B7090000}"/>
    <cellStyle name="Normal 55 3" xfId="2488" xr:uid="{00000000-0005-0000-0000-0000B8090000}"/>
    <cellStyle name="Normal 56" xfId="2489" xr:uid="{00000000-0005-0000-0000-0000B9090000}"/>
    <cellStyle name="Normal 56 2" xfId="2490" xr:uid="{00000000-0005-0000-0000-0000BA090000}"/>
    <cellStyle name="Normal 57" xfId="2491" xr:uid="{00000000-0005-0000-0000-0000BB090000}"/>
    <cellStyle name="Normal 57 2" xfId="2492" xr:uid="{00000000-0005-0000-0000-0000BC090000}"/>
    <cellStyle name="Normal 58" xfId="2493" xr:uid="{00000000-0005-0000-0000-0000BD090000}"/>
    <cellStyle name="Normal 58 2" xfId="2494" xr:uid="{00000000-0005-0000-0000-0000BE090000}"/>
    <cellStyle name="Normal 59" xfId="2495" xr:uid="{00000000-0005-0000-0000-0000BF090000}"/>
    <cellStyle name="Normal 59 2" xfId="2496" xr:uid="{00000000-0005-0000-0000-0000C0090000}"/>
    <cellStyle name="Normal 6" xfId="2497" xr:uid="{00000000-0005-0000-0000-0000C1090000}"/>
    <cellStyle name="Normal 6 2" xfId="2498" xr:uid="{00000000-0005-0000-0000-0000C2090000}"/>
    <cellStyle name="Normal 6 2 2" xfId="2499" xr:uid="{00000000-0005-0000-0000-0000C3090000}"/>
    <cellStyle name="Normal 6 2 3" xfId="2500" xr:uid="{00000000-0005-0000-0000-0000C4090000}"/>
    <cellStyle name="Normal 6 2 4" xfId="2501" xr:uid="{00000000-0005-0000-0000-0000C5090000}"/>
    <cellStyle name="Normal 6 3" xfId="2502" xr:uid="{00000000-0005-0000-0000-0000C6090000}"/>
    <cellStyle name="Normal 6 3 2" xfId="2503" xr:uid="{00000000-0005-0000-0000-0000C7090000}"/>
    <cellStyle name="Normal 6 3 3" xfId="2504" xr:uid="{00000000-0005-0000-0000-0000C8090000}"/>
    <cellStyle name="Normal 6 4" xfId="2505" xr:uid="{00000000-0005-0000-0000-0000C9090000}"/>
    <cellStyle name="Normal 6 5" xfId="2506" xr:uid="{00000000-0005-0000-0000-0000CA090000}"/>
    <cellStyle name="Normal 6 6" xfId="2507" xr:uid="{00000000-0005-0000-0000-0000CB090000}"/>
    <cellStyle name="Normal 6 7" xfId="2508" xr:uid="{00000000-0005-0000-0000-0000CC090000}"/>
    <cellStyle name="Normal 60" xfId="2509" xr:uid="{00000000-0005-0000-0000-0000CD090000}"/>
    <cellStyle name="Normal 60 2" xfId="2510" xr:uid="{00000000-0005-0000-0000-0000CE090000}"/>
    <cellStyle name="Normal 60 2 2" xfId="2511" xr:uid="{00000000-0005-0000-0000-0000CF090000}"/>
    <cellStyle name="Normal 60 3" xfId="2512" xr:uid="{00000000-0005-0000-0000-0000D0090000}"/>
    <cellStyle name="Normal 61" xfId="2513" xr:uid="{00000000-0005-0000-0000-0000D1090000}"/>
    <cellStyle name="Normal 61 2" xfId="2514" xr:uid="{00000000-0005-0000-0000-0000D2090000}"/>
    <cellStyle name="Normal 61 3" xfId="2515" xr:uid="{00000000-0005-0000-0000-0000D3090000}"/>
    <cellStyle name="Normal 62" xfId="2516" xr:uid="{00000000-0005-0000-0000-0000D4090000}"/>
    <cellStyle name="Normal 62 2" xfId="2517" xr:uid="{00000000-0005-0000-0000-0000D5090000}"/>
    <cellStyle name="Normal 62 3" xfId="2518" xr:uid="{00000000-0005-0000-0000-0000D6090000}"/>
    <cellStyle name="Normal 63" xfId="2519" xr:uid="{00000000-0005-0000-0000-0000D7090000}"/>
    <cellStyle name="Normal 63 2" xfId="2520" xr:uid="{00000000-0005-0000-0000-0000D8090000}"/>
    <cellStyle name="Normal 63 3" xfId="2521" xr:uid="{00000000-0005-0000-0000-0000D9090000}"/>
    <cellStyle name="Normal 63 4" xfId="2522" xr:uid="{00000000-0005-0000-0000-0000DA090000}"/>
    <cellStyle name="Normal 64" xfId="2523" xr:uid="{00000000-0005-0000-0000-0000DB090000}"/>
    <cellStyle name="Normal 64 2" xfId="2524" xr:uid="{00000000-0005-0000-0000-0000DC090000}"/>
    <cellStyle name="Normal 64 3" xfId="2525" xr:uid="{00000000-0005-0000-0000-0000DD090000}"/>
    <cellStyle name="Normal 65" xfId="2526" xr:uid="{00000000-0005-0000-0000-0000DE090000}"/>
    <cellStyle name="Normal 65 2" xfId="2527" xr:uid="{00000000-0005-0000-0000-0000DF090000}"/>
    <cellStyle name="Normal 65 3" xfId="2528" xr:uid="{00000000-0005-0000-0000-0000E0090000}"/>
    <cellStyle name="Normal 66" xfId="2529" xr:uid="{00000000-0005-0000-0000-0000E1090000}"/>
    <cellStyle name="Normal 66 2" xfId="2530" xr:uid="{00000000-0005-0000-0000-0000E2090000}"/>
    <cellStyle name="Normal 66 3" xfId="2531" xr:uid="{00000000-0005-0000-0000-0000E3090000}"/>
    <cellStyle name="Normal 67" xfId="2532" xr:uid="{00000000-0005-0000-0000-0000E4090000}"/>
    <cellStyle name="Normal 67 2" xfId="2533" xr:uid="{00000000-0005-0000-0000-0000E5090000}"/>
    <cellStyle name="Normal 67 3" xfId="2534" xr:uid="{00000000-0005-0000-0000-0000E6090000}"/>
    <cellStyle name="Normal 68" xfId="2535" xr:uid="{00000000-0005-0000-0000-0000E7090000}"/>
    <cellStyle name="Normal 69" xfId="2536" xr:uid="{00000000-0005-0000-0000-0000E8090000}"/>
    <cellStyle name="Normal 69 2" xfId="2537" xr:uid="{00000000-0005-0000-0000-0000E9090000}"/>
    <cellStyle name="Normal 7" xfId="2538" xr:uid="{00000000-0005-0000-0000-0000EA090000}"/>
    <cellStyle name="Normal 7 2" xfId="2539" xr:uid="{00000000-0005-0000-0000-0000EB090000}"/>
    <cellStyle name="Normal 7 2 2" xfId="2540" xr:uid="{00000000-0005-0000-0000-0000EC090000}"/>
    <cellStyle name="Normal 7 3" xfId="2541" xr:uid="{00000000-0005-0000-0000-0000ED090000}"/>
    <cellStyle name="Normal 7 3 2" xfId="2542" xr:uid="{00000000-0005-0000-0000-0000EE090000}"/>
    <cellStyle name="Normal 7 3 3" xfId="2543" xr:uid="{00000000-0005-0000-0000-0000EF090000}"/>
    <cellStyle name="Normal 7 4" xfId="2544" xr:uid="{00000000-0005-0000-0000-0000F0090000}"/>
    <cellStyle name="Normal 7 4 2" xfId="2545" xr:uid="{00000000-0005-0000-0000-0000F1090000}"/>
    <cellStyle name="Normal 7 5" xfId="2546" xr:uid="{00000000-0005-0000-0000-0000F2090000}"/>
    <cellStyle name="Normal 7 6" xfId="2547" xr:uid="{00000000-0005-0000-0000-0000F3090000}"/>
    <cellStyle name="Normal 7 7" xfId="2548" xr:uid="{00000000-0005-0000-0000-0000F4090000}"/>
    <cellStyle name="Normal 7 8" xfId="2549" xr:uid="{00000000-0005-0000-0000-0000F5090000}"/>
    <cellStyle name="Normal 70" xfId="2550" xr:uid="{00000000-0005-0000-0000-0000F6090000}"/>
    <cellStyle name="Normal 70 2" xfId="2551" xr:uid="{00000000-0005-0000-0000-0000F7090000}"/>
    <cellStyle name="Normal 70 3" xfId="2552" xr:uid="{00000000-0005-0000-0000-0000F8090000}"/>
    <cellStyle name="Normal 71" xfId="2553" xr:uid="{00000000-0005-0000-0000-0000F9090000}"/>
    <cellStyle name="Normal 71 2" xfId="2554" xr:uid="{00000000-0005-0000-0000-0000FA090000}"/>
    <cellStyle name="Normal 72" xfId="2555" xr:uid="{00000000-0005-0000-0000-0000FB090000}"/>
    <cellStyle name="Normal 72 2" xfId="2556" xr:uid="{00000000-0005-0000-0000-0000FC090000}"/>
    <cellStyle name="Normal 73" xfId="2557" xr:uid="{00000000-0005-0000-0000-0000FD090000}"/>
    <cellStyle name="Normal 73 2" xfId="2558" xr:uid="{00000000-0005-0000-0000-0000FE090000}"/>
    <cellStyle name="Normal 74" xfId="2559" xr:uid="{00000000-0005-0000-0000-0000FF090000}"/>
    <cellStyle name="Normal 74 2" xfId="2560" xr:uid="{00000000-0005-0000-0000-0000000A0000}"/>
    <cellStyle name="Normal 74 3" xfId="2561" xr:uid="{00000000-0005-0000-0000-0000010A0000}"/>
    <cellStyle name="Normal 75" xfId="2562" xr:uid="{00000000-0005-0000-0000-0000020A0000}"/>
    <cellStyle name="Normal 75 2" xfId="2563" xr:uid="{00000000-0005-0000-0000-0000030A0000}"/>
    <cellStyle name="Normal 75 3" xfId="2564" xr:uid="{00000000-0005-0000-0000-0000040A0000}"/>
    <cellStyle name="Normal 76" xfId="2565" xr:uid="{00000000-0005-0000-0000-0000050A0000}"/>
    <cellStyle name="Normal 76 2" xfId="2566" xr:uid="{00000000-0005-0000-0000-0000060A0000}"/>
    <cellStyle name="Normal 76 3" xfId="2567" xr:uid="{00000000-0005-0000-0000-0000070A0000}"/>
    <cellStyle name="Normal 77" xfId="2568" xr:uid="{00000000-0005-0000-0000-0000080A0000}"/>
    <cellStyle name="Normal 77 2" xfId="2569" xr:uid="{00000000-0005-0000-0000-0000090A0000}"/>
    <cellStyle name="Normal 78" xfId="2570" xr:uid="{00000000-0005-0000-0000-00000A0A0000}"/>
    <cellStyle name="Normal 78 2" xfId="2571" xr:uid="{00000000-0005-0000-0000-00000B0A0000}"/>
    <cellStyle name="Normal 79" xfId="2572" xr:uid="{00000000-0005-0000-0000-00000C0A0000}"/>
    <cellStyle name="Normal 79 2" xfId="2573" xr:uid="{00000000-0005-0000-0000-00000D0A0000}"/>
    <cellStyle name="Normal 8" xfId="2574" xr:uid="{00000000-0005-0000-0000-00000E0A0000}"/>
    <cellStyle name="Normal 8 10" xfId="2575" xr:uid="{00000000-0005-0000-0000-00000F0A0000}"/>
    <cellStyle name="Normal 8 2" xfId="2576" xr:uid="{00000000-0005-0000-0000-0000100A0000}"/>
    <cellStyle name="Normal 8 2 2" xfId="2577" xr:uid="{00000000-0005-0000-0000-0000110A0000}"/>
    <cellStyle name="Normal 8 2 2 2" xfId="2578" xr:uid="{00000000-0005-0000-0000-0000120A0000}"/>
    <cellStyle name="Normal 8 2 2 2 2" xfId="2579" xr:uid="{00000000-0005-0000-0000-0000130A0000}"/>
    <cellStyle name="Normal 8 2 2 3" xfId="2580" xr:uid="{00000000-0005-0000-0000-0000140A0000}"/>
    <cellStyle name="Normal 8 2 2 4" xfId="2581" xr:uid="{00000000-0005-0000-0000-0000150A0000}"/>
    <cellStyle name="Normal 8 2 3" xfId="2582" xr:uid="{00000000-0005-0000-0000-0000160A0000}"/>
    <cellStyle name="Normal 8 2 3 2" xfId="2583" xr:uid="{00000000-0005-0000-0000-0000170A0000}"/>
    <cellStyle name="Normal 8 2 4" xfId="2584" xr:uid="{00000000-0005-0000-0000-0000180A0000}"/>
    <cellStyle name="Normal 8 2 4 2" xfId="2585" xr:uid="{00000000-0005-0000-0000-0000190A0000}"/>
    <cellStyle name="Normal 8 2 5" xfId="2586" xr:uid="{00000000-0005-0000-0000-00001A0A0000}"/>
    <cellStyle name="Normal 8 2 6" xfId="2587" xr:uid="{00000000-0005-0000-0000-00001B0A0000}"/>
    <cellStyle name="Normal 8 3" xfId="2588" xr:uid="{00000000-0005-0000-0000-00001C0A0000}"/>
    <cellStyle name="Normal 8 3 2" xfId="2589" xr:uid="{00000000-0005-0000-0000-00001D0A0000}"/>
    <cellStyle name="Normal 8 3 2 2" xfId="2590" xr:uid="{00000000-0005-0000-0000-00001E0A0000}"/>
    <cellStyle name="Normal 8 3 3" xfId="2591" xr:uid="{00000000-0005-0000-0000-00001F0A0000}"/>
    <cellStyle name="Normal 8 3 4" xfId="2592" xr:uid="{00000000-0005-0000-0000-0000200A0000}"/>
    <cellStyle name="Normal 8 3 5" xfId="2593" xr:uid="{00000000-0005-0000-0000-0000210A0000}"/>
    <cellStyle name="Normal 8 4" xfId="2594" xr:uid="{00000000-0005-0000-0000-0000220A0000}"/>
    <cellStyle name="Normal 8 5" xfId="2595" xr:uid="{00000000-0005-0000-0000-0000230A0000}"/>
    <cellStyle name="Normal 8 5 2" xfId="2596" xr:uid="{00000000-0005-0000-0000-0000240A0000}"/>
    <cellStyle name="Normal 8 6" xfId="2597" xr:uid="{00000000-0005-0000-0000-0000250A0000}"/>
    <cellStyle name="Normal 8 6 2" xfId="2598" xr:uid="{00000000-0005-0000-0000-0000260A0000}"/>
    <cellStyle name="Normal 8 7" xfId="2599" xr:uid="{00000000-0005-0000-0000-0000270A0000}"/>
    <cellStyle name="Normal 8 8" xfId="2600" xr:uid="{00000000-0005-0000-0000-0000280A0000}"/>
    <cellStyle name="Normal 8 9" xfId="2601" xr:uid="{00000000-0005-0000-0000-0000290A0000}"/>
    <cellStyle name="Normal 80" xfId="2602" xr:uid="{00000000-0005-0000-0000-00002A0A0000}"/>
    <cellStyle name="Normal 80 2" xfId="2603" xr:uid="{00000000-0005-0000-0000-00002B0A0000}"/>
    <cellStyle name="Normal 80 3" xfId="2604" xr:uid="{00000000-0005-0000-0000-00002C0A0000}"/>
    <cellStyle name="Normal 81" xfId="2605" xr:uid="{00000000-0005-0000-0000-00002D0A0000}"/>
    <cellStyle name="Normal 81 2" xfId="2606" xr:uid="{00000000-0005-0000-0000-00002E0A0000}"/>
    <cellStyle name="Normal 81 3" xfId="2607" xr:uid="{00000000-0005-0000-0000-00002F0A0000}"/>
    <cellStyle name="Normal 82" xfId="2608" xr:uid="{00000000-0005-0000-0000-0000300A0000}"/>
    <cellStyle name="Normal 82 2" xfId="2609" xr:uid="{00000000-0005-0000-0000-0000310A0000}"/>
    <cellStyle name="Normal 83" xfId="2610" xr:uid="{00000000-0005-0000-0000-0000320A0000}"/>
    <cellStyle name="Normal 83 2" xfId="2611" xr:uid="{00000000-0005-0000-0000-0000330A0000}"/>
    <cellStyle name="Normal 83 3" xfId="2612" xr:uid="{00000000-0005-0000-0000-0000340A0000}"/>
    <cellStyle name="Normal 84" xfId="2613" xr:uid="{00000000-0005-0000-0000-0000350A0000}"/>
    <cellStyle name="Normal 84 2" xfId="2614" xr:uid="{00000000-0005-0000-0000-0000360A0000}"/>
    <cellStyle name="Normal 85" xfId="2615" xr:uid="{00000000-0005-0000-0000-0000370A0000}"/>
    <cellStyle name="Normal 85 2" xfId="2616" xr:uid="{00000000-0005-0000-0000-0000380A0000}"/>
    <cellStyle name="Normal 86" xfId="2617" xr:uid="{00000000-0005-0000-0000-0000390A0000}"/>
    <cellStyle name="Normal 86 2" xfId="2618" xr:uid="{00000000-0005-0000-0000-00003A0A0000}"/>
    <cellStyle name="Normal 87" xfId="2619" xr:uid="{00000000-0005-0000-0000-00003B0A0000}"/>
    <cellStyle name="Normal 87 2" xfId="2620" xr:uid="{00000000-0005-0000-0000-00003C0A0000}"/>
    <cellStyle name="Normal 88" xfId="2621" xr:uid="{00000000-0005-0000-0000-00003D0A0000}"/>
    <cellStyle name="Normal 88 2" xfId="2622" xr:uid="{00000000-0005-0000-0000-00003E0A0000}"/>
    <cellStyle name="Normal 88 3" xfId="2623" xr:uid="{00000000-0005-0000-0000-00003F0A0000}"/>
    <cellStyle name="Normal 89" xfId="2624" xr:uid="{00000000-0005-0000-0000-0000400A0000}"/>
    <cellStyle name="Normal 89 2" xfId="2625" xr:uid="{00000000-0005-0000-0000-0000410A0000}"/>
    <cellStyle name="Normal 9" xfId="2626" xr:uid="{00000000-0005-0000-0000-0000420A0000}"/>
    <cellStyle name="Normal 9 2" xfId="2627" xr:uid="{00000000-0005-0000-0000-0000430A0000}"/>
    <cellStyle name="Normal 9 2 2" xfId="2628" xr:uid="{00000000-0005-0000-0000-0000440A0000}"/>
    <cellStyle name="Normal 9 2 2 2" xfId="2629" xr:uid="{00000000-0005-0000-0000-0000450A0000}"/>
    <cellStyle name="Normal 9 2 3" xfId="2630" xr:uid="{00000000-0005-0000-0000-0000460A0000}"/>
    <cellStyle name="Normal 9 3" xfId="2631" xr:uid="{00000000-0005-0000-0000-0000470A0000}"/>
    <cellStyle name="Normal 9 3 2" xfId="2632" xr:uid="{00000000-0005-0000-0000-0000480A0000}"/>
    <cellStyle name="Normal 9 4" xfId="2633" xr:uid="{00000000-0005-0000-0000-0000490A0000}"/>
    <cellStyle name="Normal 9 5" xfId="2634" xr:uid="{00000000-0005-0000-0000-00004A0A0000}"/>
    <cellStyle name="Normal 9 6" xfId="2635" xr:uid="{00000000-0005-0000-0000-00004B0A0000}"/>
    <cellStyle name="Normal 90" xfId="2636" xr:uid="{00000000-0005-0000-0000-00004C0A0000}"/>
    <cellStyle name="Normal 90 2" xfId="2637" xr:uid="{00000000-0005-0000-0000-00004D0A0000}"/>
    <cellStyle name="Normal 91" xfId="2638" xr:uid="{00000000-0005-0000-0000-00004E0A0000}"/>
    <cellStyle name="Normal 91 2" xfId="2639" xr:uid="{00000000-0005-0000-0000-00004F0A0000}"/>
    <cellStyle name="Normal 92" xfId="2640" xr:uid="{00000000-0005-0000-0000-0000500A0000}"/>
    <cellStyle name="Normal 92 2" xfId="2641" xr:uid="{00000000-0005-0000-0000-0000510A0000}"/>
    <cellStyle name="Normal 93" xfId="2642" xr:uid="{00000000-0005-0000-0000-0000520A0000}"/>
    <cellStyle name="Normal 93 2" xfId="2643" xr:uid="{00000000-0005-0000-0000-0000530A0000}"/>
    <cellStyle name="Normal 94" xfId="2644" xr:uid="{00000000-0005-0000-0000-0000540A0000}"/>
    <cellStyle name="Normal 94 2" xfId="2645" xr:uid="{00000000-0005-0000-0000-0000550A0000}"/>
    <cellStyle name="Normal 95" xfId="2646" xr:uid="{00000000-0005-0000-0000-0000560A0000}"/>
    <cellStyle name="Normal 95 2" xfId="2647" xr:uid="{00000000-0005-0000-0000-0000570A0000}"/>
    <cellStyle name="Normal 96" xfId="2648" xr:uid="{00000000-0005-0000-0000-0000580A0000}"/>
    <cellStyle name="Normal 96 2" xfId="2649" xr:uid="{00000000-0005-0000-0000-0000590A0000}"/>
    <cellStyle name="Normal 97" xfId="2650" xr:uid="{00000000-0005-0000-0000-00005A0A0000}"/>
    <cellStyle name="Normal 98" xfId="2651" xr:uid="{00000000-0005-0000-0000-00005B0A0000}"/>
    <cellStyle name="Normal 99" xfId="2652" xr:uid="{00000000-0005-0000-0000-00005C0A0000}"/>
    <cellStyle name="Normal_Note-Thai_Q1-2002" xfId="2653" xr:uid="{00000000-0005-0000-0000-00005D0A0000}"/>
    <cellStyle name="Normal_TWC45Q3" xfId="2654" xr:uid="{00000000-0005-0000-0000-00005E0A0000}"/>
    <cellStyle name="Normal0" xfId="2655" xr:uid="{00000000-0005-0000-0000-00005F0A0000}"/>
    <cellStyle name="Normale_sc_azione" xfId="2656" xr:uid="{00000000-0005-0000-0000-0000600A0000}"/>
    <cellStyle name="Normalny_Arkusz1" xfId="2657" xr:uid="{00000000-0005-0000-0000-0000610A0000}"/>
    <cellStyle name="Note 2" xfId="2658" xr:uid="{00000000-0005-0000-0000-0000620A0000}"/>
    <cellStyle name="Note 2 2" xfId="2659" xr:uid="{00000000-0005-0000-0000-0000630A0000}"/>
    <cellStyle name="Note 2 2 2" xfId="2660" xr:uid="{00000000-0005-0000-0000-0000640A0000}"/>
    <cellStyle name="Note 2 2 3" xfId="2661" xr:uid="{00000000-0005-0000-0000-0000650A0000}"/>
    <cellStyle name="Note 2 2 3 2" xfId="2662" xr:uid="{00000000-0005-0000-0000-0000660A0000}"/>
    <cellStyle name="Note 2 3" xfId="2663" xr:uid="{00000000-0005-0000-0000-0000670A0000}"/>
    <cellStyle name="Note 2 4" xfId="2664" xr:uid="{00000000-0005-0000-0000-0000680A0000}"/>
    <cellStyle name="Note 2 5" xfId="2665" xr:uid="{00000000-0005-0000-0000-0000690A0000}"/>
    <cellStyle name="Note 2 5 2" xfId="2666" xr:uid="{00000000-0005-0000-0000-00006A0A0000}"/>
    <cellStyle name="Note 3" xfId="2667" xr:uid="{00000000-0005-0000-0000-00006B0A0000}"/>
    <cellStyle name="Note 3 2" xfId="2668" xr:uid="{00000000-0005-0000-0000-00006C0A0000}"/>
    <cellStyle name="Note 3 3" xfId="2669" xr:uid="{00000000-0005-0000-0000-00006D0A0000}"/>
    <cellStyle name="Note 4" xfId="2670" xr:uid="{00000000-0005-0000-0000-00006E0A0000}"/>
    <cellStyle name="Note 4 2" xfId="2671" xr:uid="{00000000-0005-0000-0000-00006F0A0000}"/>
    <cellStyle name="Note 5" xfId="2672" xr:uid="{00000000-0005-0000-0000-0000700A0000}"/>
    <cellStyle name="Note 6" xfId="2673" xr:uid="{00000000-0005-0000-0000-0000710A0000}"/>
    <cellStyle name="Nrmal_4018fin_pldt" xfId="2674" xr:uid="{00000000-0005-0000-0000-0000720A0000}"/>
    <cellStyle name="oft Excel]_x000d__x000a_Comment=The open=/f lines load custom functions into the Paste Function list._x000d__x000a_Maximized=3_x000d__x000a_Basics=1_x000d__x000a_A" xfId="2675" xr:uid="{00000000-0005-0000-0000-0000730A0000}"/>
    <cellStyle name="Output 2" xfId="2676" xr:uid="{00000000-0005-0000-0000-0000740A0000}"/>
    <cellStyle name="Output 2 2" xfId="2677" xr:uid="{00000000-0005-0000-0000-0000750A0000}"/>
    <cellStyle name="Output 2 2 2" xfId="2678" xr:uid="{00000000-0005-0000-0000-0000760A0000}"/>
    <cellStyle name="Output 2 3" xfId="2679" xr:uid="{00000000-0005-0000-0000-0000770A0000}"/>
    <cellStyle name="Output 2 4" xfId="2680" xr:uid="{00000000-0005-0000-0000-0000780A0000}"/>
    <cellStyle name="Output 3" xfId="2681" xr:uid="{00000000-0005-0000-0000-0000790A0000}"/>
    <cellStyle name="Output 3 2" xfId="2682" xr:uid="{00000000-0005-0000-0000-00007A0A0000}"/>
    <cellStyle name="Output 4" xfId="2683" xr:uid="{00000000-0005-0000-0000-00007B0A0000}"/>
    <cellStyle name="Output 5" xfId="2684" xr:uid="{00000000-0005-0000-0000-00007C0A0000}"/>
    <cellStyle name="Output Amounts" xfId="2685" xr:uid="{00000000-0005-0000-0000-00007D0A0000}"/>
    <cellStyle name="Output Column Headings" xfId="2686" xr:uid="{00000000-0005-0000-0000-00007E0A0000}"/>
    <cellStyle name="Output Line Items" xfId="2687" xr:uid="{00000000-0005-0000-0000-00007F0A0000}"/>
    <cellStyle name="OUTPUT REPORT HEADING" xfId="2688" xr:uid="{00000000-0005-0000-0000-0000800A0000}"/>
    <cellStyle name="OUTPUT REPORT TITLE" xfId="2689" xr:uid="{00000000-0005-0000-0000-0000810A0000}"/>
    <cellStyle name="PageSubTitle" xfId="2690" xr:uid="{00000000-0005-0000-0000-0000820A0000}"/>
    <cellStyle name="PageTitle" xfId="2691" xr:uid="{00000000-0005-0000-0000-0000830A0000}"/>
    <cellStyle name="Pattern" xfId="2692" xr:uid="{00000000-0005-0000-0000-0000840A0000}"/>
    <cellStyle name="PctLine" xfId="2693" xr:uid="{00000000-0005-0000-0000-0000850A0000}"/>
    <cellStyle name="per.style" xfId="2694" xr:uid="{00000000-0005-0000-0000-0000860A0000}"/>
    <cellStyle name="Percent" xfId="2695" builtinId="5"/>
    <cellStyle name="Percent (0)" xfId="2696" xr:uid="{00000000-0005-0000-0000-0000880A0000}"/>
    <cellStyle name="Percent [0]" xfId="2697" xr:uid="{00000000-0005-0000-0000-0000890A0000}"/>
    <cellStyle name="Percent [00]" xfId="2698" xr:uid="{00000000-0005-0000-0000-00008A0A0000}"/>
    <cellStyle name="Percent [2]" xfId="2699" xr:uid="{00000000-0005-0000-0000-00008B0A0000}"/>
    <cellStyle name="Percent [2] 2" xfId="2700" xr:uid="{00000000-0005-0000-0000-00008C0A0000}"/>
    <cellStyle name="Percent [2] 2 2" xfId="2701" xr:uid="{00000000-0005-0000-0000-00008D0A0000}"/>
    <cellStyle name="Percent 10" xfId="2702" xr:uid="{00000000-0005-0000-0000-00008E0A0000}"/>
    <cellStyle name="Percent 10 2" xfId="2703" xr:uid="{00000000-0005-0000-0000-00008F0A0000}"/>
    <cellStyle name="Percent 10 2 2" xfId="2704" xr:uid="{00000000-0005-0000-0000-0000900A0000}"/>
    <cellStyle name="Percent 11" xfId="2705" xr:uid="{00000000-0005-0000-0000-0000910A0000}"/>
    <cellStyle name="Percent 11 2" xfId="2706" xr:uid="{00000000-0005-0000-0000-0000920A0000}"/>
    <cellStyle name="Percent 11 2 2" xfId="2707" xr:uid="{00000000-0005-0000-0000-0000930A0000}"/>
    <cellStyle name="Percent 12" xfId="2708" xr:uid="{00000000-0005-0000-0000-0000940A0000}"/>
    <cellStyle name="Percent 12 2" xfId="2709" xr:uid="{00000000-0005-0000-0000-0000950A0000}"/>
    <cellStyle name="Percent 12 3" xfId="2710" xr:uid="{00000000-0005-0000-0000-0000960A0000}"/>
    <cellStyle name="Percent 13" xfId="2711" xr:uid="{00000000-0005-0000-0000-0000970A0000}"/>
    <cellStyle name="Percent 13 2" xfId="2712" xr:uid="{00000000-0005-0000-0000-0000980A0000}"/>
    <cellStyle name="Percent 13 2 2" xfId="2713" xr:uid="{00000000-0005-0000-0000-0000990A0000}"/>
    <cellStyle name="Percent 13 3" xfId="2714" xr:uid="{00000000-0005-0000-0000-00009A0A0000}"/>
    <cellStyle name="Percent 14" xfId="2715" xr:uid="{00000000-0005-0000-0000-00009B0A0000}"/>
    <cellStyle name="Percent 14 2" xfId="2716" xr:uid="{00000000-0005-0000-0000-00009C0A0000}"/>
    <cellStyle name="Percent 14 3" xfId="2717" xr:uid="{00000000-0005-0000-0000-00009D0A0000}"/>
    <cellStyle name="Percent 15" xfId="2718" xr:uid="{00000000-0005-0000-0000-00009E0A0000}"/>
    <cellStyle name="Percent 15 2" xfId="2719" xr:uid="{00000000-0005-0000-0000-00009F0A0000}"/>
    <cellStyle name="Percent 15 2 2" xfId="2720" xr:uid="{00000000-0005-0000-0000-0000A00A0000}"/>
    <cellStyle name="Percent 15 3" xfId="2721" xr:uid="{00000000-0005-0000-0000-0000A10A0000}"/>
    <cellStyle name="Percent 16" xfId="2722" xr:uid="{00000000-0005-0000-0000-0000A20A0000}"/>
    <cellStyle name="Percent 16 2" xfId="2723" xr:uid="{00000000-0005-0000-0000-0000A30A0000}"/>
    <cellStyle name="Percent 16 2 2" xfId="2724" xr:uid="{00000000-0005-0000-0000-0000A40A0000}"/>
    <cellStyle name="Percent 16 3" xfId="2725" xr:uid="{00000000-0005-0000-0000-0000A50A0000}"/>
    <cellStyle name="Percent 17" xfId="2726" xr:uid="{00000000-0005-0000-0000-0000A60A0000}"/>
    <cellStyle name="Percent 17 2" xfId="2727" xr:uid="{00000000-0005-0000-0000-0000A70A0000}"/>
    <cellStyle name="Percent 17 3" xfId="2728" xr:uid="{00000000-0005-0000-0000-0000A80A0000}"/>
    <cellStyle name="Percent 18" xfId="2729" xr:uid="{00000000-0005-0000-0000-0000A90A0000}"/>
    <cellStyle name="Percent 18 2" xfId="2730" xr:uid="{00000000-0005-0000-0000-0000AA0A0000}"/>
    <cellStyle name="Percent 18 2 2" xfId="2731" xr:uid="{00000000-0005-0000-0000-0000AB0A0000}"/>
    <cellStyle name="Percent 18 3" xfId="2732" xr:uid="{00000000-0005-0000-0000-0000AC0A0000}"/>
    <cellStyle name="Percent 19" xfId="2733" xr:uid="{00000000-0005-0000-0000-0000AD0A0000}"/>
    <cellStyle name="Percent 19 2" xfId="2734" xr:uid="{00000000-0005-0000-0000-0000AE0A0000}"/>
    <cellStyle name="Percent 19 3" xfId="2735" xr:uid="{00000000-0005-0000-0000-0000AF0A0000}"/>
    <cellStyle name="Percent 2" xfId="2736" xr:uid="{00000000-0005-0000-0000-0000B00A0000}"/>
    <cellStyle name="Percent 2 2" xfId="2737" xr:uid="{00000000-0005-0000-0000-0000B10A0000}"/>
    <cellStyle name="Percent 2 2 2" xfId="2738" xr:uid="{00000000-0005-0000-0000-0000B20A0000}"/>
    <cellStyle name="Percent 2 2 2 2" xfId="2739" xr:uid="{00000000-0005-0000-0000-0000B30A0000}"/>
    <cellStyle name="Percent 2 3" xfId="2740" xr:uid="{00000000-0005-0000-0000-0000B40A0000}"/>
    <cellStyle name="Percent 2 3 2" xfId="2741" xr:uid="{00000000-0005-0000-0000-0000B50A0000}"/>
    <cellStyle name="Percent 2 4" xfId="2742" xr:uid="{00000000-0005-0000-0000-0000B60A0000}"/>
    <cellStyle name="Percent 2 4 2" xfId="2743" xr:uid="{00000000-0005-0000-0000-0000B70A0000}"/>
    <cellStyle name="Percent 2 5" xfId="2744" xr:uid="{00000000-0005-0000-0000-0000B80A0000}"/>
    <cellStyle name="Percent 20" xfId="2745" xr:uid="{00000000-0005-0000-0000-0000B90A0000}"/>
    <cellStyle name="Percent 21" xfId="2746" xr:uid="{00000000-0005-0000-0000-0000BA0A0000}"/>
    <cellStyle name="Percent 21 2" xfId="2747" xr:uid="{00000000-0005-0000-0000-0000BB0A0000}"/>
    <cellStyle name="Percent 21 3" xfId="2748" xr:uid="{00000000-0005-0000-0000-0000BC0A0000}"/>
    <cellStyle name="Percent 22" xfId="2749" xr:uid="{00000000-0005-0000-0000-0000BD0A0000}"/>
    <cellStyle name="Percent 22 2" xfId="2750" xr:uid="{00000000-0005-0000-0000-0000BE0A0000}"/>
    <cellStyle name="Percent 22 3" xfId="2751" xr:uid="{00000000-0005-0000-0000-0000BF0A0000}"/>
    <cellStyle name="Percent 23" xfId="2752" xr:uid="{00000000-0005-0000-0000-0000C00A0000}"/>
    <cellStyle name="Percent 23 2" xfId="2753" xr:uid="{00000000-0005-0000-0000-0000C10A0000}"/>
    <cellStyle name="Percent 23 3" xfId="2754" xr:uid="{00000000-0005-0000-0000-0000C20A0000}"/>
    <cellStyle name="Percent 24" xfId="2755" xr:uid="{00000000-0005-0000-0000-0000C30A0000}"/>
    <cellStyle name="Percent 24 2" xfId="2756" xr:uid="{00000000-0005-0000-0000-0000C40A0000}"/>
    <cellStyle name="Percent 24 3" xfId="2757" xr:uid="{00000000-0005-0000-0000-0000C50A0000}"/>
    <cellStyle name="Percent 25" xfId="2758" xr:uid="{00000000-0005-0000-0000-0000C60A0000}"/>
    <cellStyle name="Percent 25 2" xfId="2759" xr:uid="{00000000-0005-0000-0000-0000C70A0000}"/>
    <cellStyle name="Percent 25 3" xfId="2760" xr:uid="{00000000-0005-0000-0000-0000C80A0000}"/>
    <cellStyle name="Percent 26" xfId="2761" xr:uid="{00000000-0005-0000-0000-0000C90A0000}"/>
    <cellStyle name="Percent 26 2" xfId="2762" xr:uid="{00000000-0005-0000-0000-0000CA0A0000}"/>
    <cellStyle name="Percent 26 3" xfId="2763" xr:uid="{00000000-0005-0000-0000-0000CB0A0000}"/>
    <cellStyle name="Percent 27" xfId="2764" xr:uid="{00000000-0005-0000-0000-0000CC0A0000}"/>
    <cellStyle name="Percent 27 2" xfId="2765" xr:uid="{00000000-0005-0000-0000-0000CD0A0000}"/>
    <cellStyle name="Percent 28" xfId="2766" xr:uid="{00000000-0005-0000-0000-0000CE0A0000}"/>
    <cellStyle name="Percent 28 2" xfId="2767" xr:uid="{00000000-0005-0000-0000-0000CF0A0000}"/>
    <cellStyle name="Percent 29" xfId="2768" xr:uid="{00000000-0005-0000-0000-0000D00A0000}"/>
    <cellStyle name="Percent 29 2" xfId="2769" xr:uid="{00000000-0005-0000-0000-0000D10A0000}"/>
    <cellStyle name="Percent 3" xfId="2770" xr:uid="{00000000-0005-0000-0000-0000D20A0000}"/>
    <cellStyle name="Percent 3 2" xfId="2771" xr:uid="{00000000-0005-0000-0000-0000D30A0000}"/>
    <cellStyle name="Percent 3 2 2" xfId="2772" xr:uid="{00000000-0005-0000-0000-0000D40A0000}"/>
    <cellStyle name="Percent 3 2 2 2" xfId="2773" xr:uid="{00000000-0005-0000-0000-0000D50A0000}"/>
    <cellStyle name="Percent 3 3" xfId="2774" xr:uid="{00000000-0005-0000-0000-0000D60A0000}"/>
    <cellStyle name="Percent 3 3 2" xfId="2775" xr:uid="{00000000-0005-0000-0000-0000D70A0000}"/>
    <cellStyle name="Percent 3 3 3" xfId="2776" xr:uid="{00000000-0005-0000-0000-0000D80A0000}"/>
    <cellStyle name="Percent 3 4" xfId="2777" xr:uid="{00000000-0005-0000-0000-0000D90A0000}"/>
    <cellStyle name="Percent 30" xfId="2778" xr:uid="{00000000-0005-0000-0000-0000DA0A0000}"/>
    <cellStyle name="Percent 30 2" xfId="2779" xr:uid="{00000000-0005-0000-0000-0000DB0A0000}"/>
    <cellStyle name="Percent 31" xfId="2780" xr:uid="{00000000-0005-0000-0000-0000DC0A0000}"/>
    <cellStyle name="Percent 31 2" xfId="2781" xr:uid="{00000000-0005-0000-0000-0000DD0A0000}"/>
    <cellStyle name="Percent 32" xfId="2782" xr:uid="{00000000-0005-0000-0000-0000DE0A0000}"/>
    <cellStyle name="Percent 32 2" xfId="2783" xr:uid="{00000000-0005-0000-0000-0000DF0A0000}"/>
    <cellStyle name="Percent 33" xfId="2784" xr:uid="{00000000-0005-0000-0000-0000E00A0000}"/>
    <cellStyle name="Percent 33 2" xfId="2785" xr:uid="{00000000-0005-0000-0000-0000E10A0000}"/>
    <cellStyle name="Percent 34" xfId="2786" xr:uid="{00000000-0005-0000-0000-0000E20A0000}"/>
    <cellStyle name="Percent 34 2" xfId="2787" xr:uid="{00000000-0005-0000-0000-0000E30A0000}"/>
    <cellStyle name="Percent 35" xfId="2788" xr:uid="{00000000-0005-0000-0000-0000E40A0000}"/>
    <cellStyle name="Percent 35 2" xfId="2789" xr:uid="{00000000-0005-0000-0000-0000E50A0000}"/>
    <cellStyle name="Percent 36" xfId="2790" xr:uid="{00000000-0005-0000-0000-0000E60A0000}"/>
    <cellStyle name="Percent 36 2" xfId="2791" xr:uid="{00000000-0005-0000-0000-0000E70A0000}"/>
    <cellStyle name="Percent 37" xfId="2792" xr:uid="{00000000-0005-0000-0000-0000E80A0000}"/>
    <cellStyle name="Percent 37 2" xfId="2793" xr:uid="{00000000-0005-0000-0000-0000E90A0000}"/>
    <cellStyle name="Percent 38" xfId="2794" xr:uid="{00000000-0005-0000-0000-0000EA0A0000}"/>
    <cellStyle name="Percent 38 2" xfId="2795" xr:uid="{00000000-0005-0000-0000-0000EB0A0000}"/>
    <cellStyle name="Percent 39" xfId="2796" xr:uid="{00000000-0005-0000-0000-0000EC0A0000}"/>
    <cellStyle name="Percent 4" xfId="2797" xr:uid="{00000000-0005-0000-0000-0000ED0A0000}"/>
    <cellStyle name="Percent 4 2" xfId="2798" xr:uid="{00000000-0005-0000-0000-0000EE0A0000}"/>
    <cellStyle name="Percent 4 3" xfId="2799" xr:uid="{00000000-0005-0000-0000-0000EF0A0000}"/>
    <cellStyle name="Percent 40" xfId="2800" xr:uid="{00000000-0005-0000-0000-0000F00A0000}"/>
    <cellStyle name="Percent 41" xfId="2801" xr:uid="{00000000-0005-0000-0000-0000F10A0000}"/>
    <cellStyle name="Percent 42" xfId="2802" xr:uid="{00000000-0005-0000-0000-0000F20A0000}"/>
    <cellStyle name="Percent 43" xfId="2803" xr:uid="{00000000-0005-0000-0000-0000F30A0000}"/>
    <cellStyle name="Percent 44" xfId="2804" xr:uid="{00000000-0005-0000-0000-0000F40A0000}"/>
    <cellStyle name="Percent 45" xfId="2805" xr:uid="{00000000-0005-0000-0000-0000F50A0000}"/>
    <cellStyle name="Percent 46" xfId="2806" xr:uid="{00000000-0005-0000-0000-0000F60A0000}"/>
    <cellStyle name="Percent 47" xfId="2807" xr:uid="{00000000-0005-0000-0000-0000F70A0000}"/>
    <cellStyle name="Percent 48" xfId="2808" xr:uid="{00000000-0005-0000-0000-0000F80A0000}"/>
    <cellStyle name="Percent 49" xfId="2809" xr:uid="{00000000-0005-0000-0000-0000F90A0000}"/>
    <cellStyle name="Percent 5" xfId="2810" xr:uid="{00000000-0005-0000-0000-0000FA0A0000}"/>
    <cellStyle name="Percent 5 2" xfId="2811" xr:uid="{00000000-0005-0000-0000-0000FB0A0000}"/>
    <cellStyle name="Percent 50" xfId="2812" xr:uid="{00000000-0005-0000-0000-0000FC0A0000}"/>
    <cellStyle name="Percent 51" xfId="2813" xr:uid="{00000000-0005-0000-0000-0000FD0A0000}"/>
    <cellStyle name="Percent 52" xfId="2814" xr:uid="{00000000-0005-0000-0000-0000FE0A0000}"/>
    <cellStyle name="Percent 53" xfId="2815" xr:uid="{00000000-0005-0000-0000-0000FF0A0000}"/>
    <cellStyle name="Percent 54" xfId="3489" xr:uid="{00000000-0005-0000-0000-0000000B0000}"/>
    <cellStyle name="Percent 55" xfId="3488" xr:uid="{00000000-0005-0000-0000-0000010B0000}"/>
    <cellStyle name="Percent 6" xfId="2816" xr:uid="{00000000-0005-0000-0000-0000020B0000}"/>
    <cellStyle name="Percent 6 2" xfId="2817" xr:uid="{00000000-0005-0000-0000-0000030B0000}"/>
    <cellStyle name="Percent 6 2 2" xfId="2818" xr:uid="{00000000-0005-0000-0000-0000040B0000}"/>
    <cellStyle name="Percent 7" xfId="2819" xr:uid="{00000000-0005-0000-0000-0000050B0000}"/>
    <cellStyle name="Percent 7 2" xfId="2820" xr:uid="{00000000-0005-0000-0000-0000060B0000}"/>
    <cellStyle name="Percent 7 2 2" xfId="2821" xr:uid="{00000000-0005-0000-0000-0000070B0000}"/>
    <cellStyle name="Percent 8" xfId="2822" xr:uid="{00000000-0005-0000-0000-0000080B0000}"/>
    <cellStyle name="Percent 8 2" xfId="2823" xr:uid="{00000000-0005-0000-0000-0000090B0000}"/>
    <cellStyle name="Percent 9" xfId="2824" xr:uid="{00000000-0005-0000-0000-00000A0B0000}"/>
    <cellStyle name="Percent 9 2" xfId="2825" xr:uid="{00000000-0005-0000-0000-00000B0B0000}"/>
    <cellStyle name="PERCENTAGE" xfId="2826" xr:uid="{00000000-0005-0000-0000-00000C0B0000}"/>
    <cellStyle name="PLAN" xfId="2827" xr:uid="{00000000-0005-0000-0000-00000D0B0000}"/>
    <cellStyle name="Prefilled" xfId="2828" xr:uid="{00000000-0005-0000-0000-00000E0B0000}"/>
    <cellStyle name="Prefilled 2" xfId="2829" xr:uid="{00000000-0005-0000-0000-00000F0B0000}"/>
    <cellStyle name="Prefilled 2 2" xfId="2830" xr:uid="{00000000-0005-0000-0000-0000100B0000}"/>
    <cellStyle name="Prefilled 3" xfId="2831" xr:uid="{00000000-0005-0000-0000-0000110B0000}"/>
    <cellStyle name="Prefilled 4" xfId="2832" xr:uid="{00000000-0005-0000-0000-0000120B0000}"/>
    <cellStyle name="PrePop Currency (0)" xfId="2833" xr:uid="{00000000-0005-0000-0000-0000130B0000}"/>
    <cellStyle name="PrePop Currency (2)" xfId="2834" xr:uid="{00000000-0005-0000-0000-0000140B0000}"/>
    <cellStyle name="PrePop Units (0)" xfId="2835" xr:uid="{00000000-0005-0000-0000-0000150B0000}"/>
    <cellStyle name="PrePop Units (1)" xfId="2836" xr:uid="{00000000-0005-0000-0000-0000160B0000}"/>
    <cellStyle name="PrePop Units (2)" xfId="2837" xr:uid="{00000000-0005-0000-0000-0000170B0000}"/>
    <cellStyle name="PSChar" xfId="2838" xr:uid="{00000000-0005-0000-0000-0000180B0000}"/>
    <cellStyle name="PSHeading" xfId="2839" xr:uid="{00000000-0005-0000-0000-0000190B0000}"/>
    <cellStyle name="pwstyle" xfId="2840" xr:uid="{00000000-0005-0000-0000-00001A0B0000}"/>
    <cellStyle name="Q" xfId="2841" xr:uid="{00000000-0005-0000-0000-00001B0B0000}"/>
    <cellStyle name="QTR94_95_INCOME CTMP#1 98" xfId="2842" xr:uid="{00000000-0005-0000-0000-00001C0B0000}"/>
    <cellStyle name="Quantity" xfId="2843" xr:uid="{00000000-0005-0000-0000-00001D0B0000}"/>
    <cellStyle name="Quantity 2" xfId="2844" xr:uid="{00000000-0005-0000-0000-00001E0B0000}"/>
    <cellStyle name="Quantity 2 2" xfId="2845" xr:uid="{00000000-0005-0000-0000-00001F0B0000}"/>
    <cellStyle name="Quantity 2 2 2" xfId="2846" xr:uid="{00000000-0005-0000-0000-0000200B0000}"/>
    <cellStyle name="Quantity 2 3" xfId="2847" xr:uid="{00000000-0005-0000-0000-0000210B0000}"/>
    <cellStyle name="Quantity 2 4" xfId="2848" xr:uid="{00000000-0005-0000-0000-0000220B0000}"/>
    <cellStyle name="Quantity 2 5" xfId="2849" xr:uid="{00000000-0005-0000-0000-0000230B0000}"/>
    <cellStyle name="Quantity 3" xfId="2850" xr:uid="{00000000-0005-0000-0000-0000240B0000}"/>
    <cellStyle name="Quantity 4" xfId="2851" xr:uid="{00000000-0005-0000-0000-0000250B0000}"/>
    <cellStyle name="Quantity_++adv011a131a-13t-1 Rev 1 2003" xfId="2852" xr:uid="{00000000-0005-0000-0000-0000260B0000}"/>
    <cellStyle name="regstoresfromspecstores" xfId="2853" xr:uid="{00000000-0005-0000-0000-0000270B0000}"/>
    <cellStyle name="report_title" xfId="2854" xr:uid="{00000000-0005-0000-0000-0000280B0000}"/>
    <cellStyle name="RevList" xfId="2855" xr:uid="{00000000-0005-0000-0000-0000290B0000}"/>
    <cellStyle name="SAPBEXaggData" xfId="2856" xr:uid="{00000000-0005-0000-0000-00002A0B0000}"/>
    <cellStyle name="SAPBEXaggData 2" xfId="2857" xr:uid="{00000000-0005-0000-0000-00002B0B0000}"/>
    <cellStyle name="SAPBEXaggData 2 2" xfId="2858" xr:uid="{00000000-0005-0000-0000-00002C0B0000}"/>
    <cellStyle name="SAPBEXaggData 3" xfId="2859" xr:uid="{00000000-0005-0000-0000-00002D0B0000}"/>
    <cellStyle name="SAPBEXaggDataEmph" xfId="2860" xr:uid="{00000000-0005-0000-0000-00002E0B0000}"/>
    <cellStyle name="SAPBEXaggDataEmph 2" xfId="2861" xr:uid="{00000000-0005-0000-0000-00002F0B0000}"/>
    <cellStyle name="SAPBEXaggDataEmph 2 2" xfId="2862" xr:uid="{00000000-0005-0000-0000-0000300B0000}"/>
    <cellStyle name="SAPBEXaggDataEmph 3" xfId="2863" xr:uid="{00000000-0005-0000-0000-0000310B0000}"/>
    <cellStyle name="SAPBEXaggItem" xfId="2864" xr:uid="{00000000-0005-0000-0000-0000320B0000}"/>
    <cellStyle name="SAPBEXaggItem 2" xfId="2865" xr:uid="{00000000-0005-0000-0000-0000330B0000}"/>
    <cellStyle name="SAPBEXaggItem 2 2" xfId="2866" xr:uid="{00000000-0005-0000-0000-0000340B0000}"/>
    <cellStyle name="SAPBEXaggItem 3" xfId="2867" xr:uid="{00000000-0005-0000-0000-0000350B0000}"/>
    <cellStyle name="SAPBEXaggItemX" xfId="2868" xr:uid="{00000000-0005-0000-0000-0000360B0000}"/>
    <cellStyle name="SAPBEXaggItemX 2" xfId="2869" xr:uid="{00000000-0005-0000-0000-0000370B0000}"/>
    <cellStyle name="SAPBEXaggItemX 2 2" xfId="2870" xr:uid="{00000000-0005-0000-0000-0000380B0000}"/>
    <cellStyle name="SAPBEXaggItemX 3" xfId="2871" xr:uid="{00000000-0005-0000-0000-0000390B0000}"/>
    <cellStyle name="SAPBEXchaText" xfId="2872" xr:uid="{00000000-0005-0000-0000-00003A0B0000}"/>
    <cellStyle name="SAPBEXchaText 10" xfId="2873" xr:uid="{00000000-0005-0000-0000-00003B0B0000}"/>
    <cellStyle name="SAPBEXchaText 11" xfId="2874" xr:uid="{00000000-0005-0000-0000-00003C0B0000}"/>
    <cellStyle name="SAPBEXchaText 2" xfId="2875" xr:uid="{00000000-0005-0000-0000-00003D0B0000}"/>
    <cellStyle name="SAPBEXchaText 2 2" xfId="2876" xr:uid="{00000000-0005-0000-0000-00003E0B0000}"/>
    <cellStyle name="SAPBEXchaText 2 2 2" xfId="2877" xr:uid="{00000000-0005-0000-0000-00003F0B0000}"/>
    <cellStyle name="SAPBEXchaText 2 3" xfId="2878" xr:uid="{00000000-0005-0000-0000-0000400B0000}"/>
    <cellStyle name="SAPBEXchaText 2 4" xfId="2879" xr:uid="{00000000-0005-0000-0000-0000410B0000}"/>
    <cellStyle name="SAPBEXchaText 3" xfId="2880" xr:uid="{00000000-0005-0000-0000-0000420B0000}"/>
    <cellStyle name="SAPBEXchaText 3 2" xfId="2881" xr:uid="{00000000-0005-0000-0000-0000430B0000}"/>
    <cellStyle name="SAPBEXchaText 3 2 2" xfId="2882" xr:uid="{00000000-0005-0000-0000-0000440B0000}"/>
    <cellStyle name="SAPBEXchaText 3 2 2 2" xfId="2883" xr:uid="{00000000-0005-0000-0000-0000450B0000}"/>
    <cellStyle name="SAPBEXchaText 3 2 3" xfId="2884" xr:uid="{00000000-0005-0000-0000-0000460B0000}"/>
    <cellStyle name="SAPBEXchaText 3 3" xfId="2885" xr:uid="{00000000-0005-0000-0000-0000470B0000}"/>
    <cellStyle name="SAPBEXchaText 3 3 2" xfId="2886" xr:uid="{00000000-0005-0000-0000-0000480B0000}"/>
    <cellStyle name="SAPBEXchaText 3 4" xfId="2887" xr:uid="{00000000-0005-0000-0000-0000490B0000}"/>
    <cellStyle name="SAPBEXchaText 4" xfId="2888" xr:uid="{00000000-0005-0000-0000-00004A0B0000}"/>
    <cellStyle name="SAPBEXchaText 4 2" xfId="2889" xr:uid="{00000000-0005-0000-0000-00004B0B0000}"/>
    <cellStyle name="SAPBEXchaText 4 2 2" xfId="2890" xr:uid="{00000000-0005-0000-0000-00004C0B0000}"/>
    <cellStyle name="SAPBEXchaText 4 2 2 2" xfId="2891" xr:uid="{00000000-0005-0000-0000-00004D0B0000}"/>
    <cellStyle name="SAPBEXchaText 4 2 3" xfId="2892" xr:uid="{00000000-0005-0000-0000-00004E0B0000}"/>
    <cellStyle name="SAPBEXchaText 4 3" xfId="2893" xr:uid="{00000000-0005-0000-0000-00004F0B0000}"/>
    <cellStyle name="SAPBEXchaText 4 3 2" xfId="2894" xr:uid="{00000000-0005-0000-0000-0000500B0000}"/>
    <cellStyle name="SAPBEXchaText 4 4" xfId="2895" xr:uid="{00000000-0005-0000-0000-0000510B0000}"/>
    <cellStyle name="SAPBEXchaText 5" xfId="2896" xr:uid="{00000000-0005-0000-0000-0000520B0000}"/>
    <cellStyle name="SAPBEXchaText 5 2" xfId="2897" xr:uid="{00000000-0005-0000-0000-0000530B0000}"/>
    <cellStyle name="SAPBEXchaText 6" xfId="2898" xr:uid="{00000000-0005-0000-0000-0000540B0000}"/>
    <cellStyle name="SAPBEXchaText 7" xfId="2899" xr:uid="{00000000-0005-0000-0000-0000550B0000}"/>
    <cellStyle name="SAPBEXchaText 8" xfId="2900" xr:uid="{00000000-0005-0000-0000-0000560B0000}"/>
    <cellStyle name="SAPBEXchaText 9" xfId="2901" xr:uid="{00000000-0005-0000-0000-0000570B0000}"/>
    <cellStyle name="SAPBEXchaText_ADC_Detail_BS_Q1'14" xfId="2902" xr:uid="{00000000-0005-0000-0000-0000580B0000}"/>
    <cellStyle name="SAPBEXexcBad7" xfId="2903" xr:uid="{00000000-0005-0000-0000-0000590B0000}"/>
    <cellStyle name="SAPBEXexcBad7 2" xfId="2904" xr:uid="{00000000-0005-0000-0000-00005A0B0000}"/>
    <cellStyle name="SAPBEXexcBad7 2 2" xfId="2905" xr:uid="{00000000-0005-0000-0000-00005B0B0000}"/>
    <cellStyle name="SAPBEXexcBad7 3" xfId="2906" xr:uid="{00000000-0005-0000-0000-00005C0B0000}"/>
    <cellStyle name="SAPBEXexcBad8" xfId="2907" xr:uid="{00000000-0005-0000-0000-00005D0B0000}"/>
    <cellStyle name="SAPBEXexcBad8 2" xfId="2908" xr:uid="{00000000-0005-0000-0000-00005E0B0000}"/>
    <cellStyle name="SAPBEXexcBad8 2 2" xfId="2909" xr:uid="{00000000-0005-0000-0000-00005F0B0000}"/>
    <cellStyle name="SAPBEXexcBad8 3" xfId="2910" xr:uid="{00000000-0005-0000-0000-0000600B0000}"/>
    <cellStyle name="SAPBEXexcBad9" xfId="2911" xr:uid="{00000000-0005-0000-0000-0000610B0000}"/>
    <cellStyle name="SAPBEXexcBad9 2" xfId="2912" xr:uid="{00000000-0005-0000-0000-0000620B0000}"/>
    <cellStyle name="SAPBEXexcBad9 2 2" xfId="2913" xr:uid="{00000000-0005-0000-0000-0000630B0000}"/>
    <cellStyle name="SAPBEXexcBad9 3" xfId="2914" xr:uid="{00000000-0005-0000-0000-0000640B0000}"/>
    <cellStyle name="SAPBEXexcCritical4" xfId="2915" xr:uid="{00000000-0005-0000-0000-0000650B0000}"/>
    <cellStyle name="SAPBEXexcCritical4 2" xfId="2916" xr:uid="{00000000-0005-0000-0000-0000660B0000}"/>
    <cellStyle name="SAPBEXexcCritical4 2 2" xfId="2917" xr:uid="{00000000-0005-0000-0000-0000670B0000}"/>
    <cellStyle name="SAPBEXexcCritical4 3" xfId="2918" xr:uid="{00000000-0005-0000-0000-0000680B0000}"/>
    <cellStyle name="SAPBEXexcCritical5" xfId="2919" xr:uid="{00000000-0005-0000-0000-0000690B0000}"/>
    <cellStyle name="SAPBEXexcCritical5 2" xfId="2920" xr:uid="{00000000-0005-0000-0000-00006A0B0000}"/>
    <cellStyle name="SAPBEXexcCritical5 2 2" xfId="2921" xr:uid="{00000000-0005-0000-0000-00006B0B0000}"/>
    <cellStyle name="SAPBEXexcCritical5 3" xfId="2922" xr:uid="{00000000-0005-0000-0000-00006C0B0000}"/>
    <cellStyle name="SAPBEXexcCritical6" xfId="2923" xr:uid="{00000000-0005-0000-0000-00006D0B0000}"/>
    <cellStyle name="SAPBEXexcCritical6 2" xfId="2924" xr:uid="{00000000-0005-0000-0000-00006E0B0000}"/>
    <cellStyle name="SAPBEXexcCritical6 2 2" xfId="2925" xr:uid="{00000000-0005-0000-0000-00006F0B0000}"/>
    <cellStyle name="SAPBEXexcCritical6 3" xfId="2926" xr:uid="{00000000-0005-0000-0000-0000700B0000}"/>
    <cellStyle name="SAPBEXexcGood1" xfId="2927" xr:uid="{00000000-0005-0000-0000-0000710B0000}"/>
    <cellStyle name="SAPBEXexcGood1 2" xfId="2928" xr:uid="{00000000-0005-0000-0000-0000720B0000}"/>
    <cellStyle name="SAPBEXexcGood1 2 2" xfId="2929" xr:uid="{00000000-0005-0000-0000-0000730B0000}"/>
    <cellStyle name="SAPBEXexcGood1 3" xfId="2930" xr:uid="{00000000-0005-0000-0000-0000740B0000}"/>
    <cellStyle name="SAPBEXexcGood2" xfId="2931" xr:uid="{00000000-0005-0000-0000-0000750B0000}"/>
    <cellStyle name="SAPBEXexcGood2 2" xfId="2932" xr:uid="{00000000-0005-0000-0000-0000760B0000}"/>
    <cellStyle name="SAPBEXexcGood2 2 2" xfId="2933" xr:uid="{00000000-0005-0000-0000-0000770B0000}"/>
    <cellStyle name="SAPBEXexcGood2 3" xfId="2934" xr:uid="{00000000-0005-0000-0000-0000780B0000}"/>
    <cellStyle name="SAPBEXexcGood3" xfId="2935" xr:uid="{00000000-0005-0000-0000-0000790B0000}"/>
    <cellStyle name="SAPBEXexcGood3 2" xfId="2936" xr:uid="{00000000-0005-0000-0000-00007A0B0000}"/>
    <cellStyle name="SAPBEXexcGood3 2 2" xfId="2937" xr:uid="{00000000-0005-0000-0000-00007B0B0000}"/>
    <cellStyle name="SAPBEXexcGood3 3" xfId="2938" xr:uid="{00000000-0005-0000-0000-00007C0B0000}"/>
    <cellStyle name="SAPBEXfilterDrill" xfId="2939" xr:uid="{00000000-0005-0000-0000-00007D0B0000}"/>
    <cellStyle name="SAPBEXfilterDrill 2" xfId="2940" xr:uid="{00000000-0005-0000-0000-00007E0B0000}"/>
    <cellStyle name="SAPBEXfilterDrill 2 2" xfId="2941" xr:uid="{00000000-0005-0000-0000-00007F0B0000}"/>
    <cellStyle name="SAPBEXfilterDrill 2 3" xfId="2942" xr:uid="{00000000-0005-0000-0000-0000800B0000}"/>
    <cellStyle name="SAPBEXfilterDrill 3" xfId="2943" xr:uid="{00000000-0005-0000-0000-0000810B0000}"/>
    <cellStyle name="SAPBEXfilterDrill 4" xfId="2944" xr:uid="{00000000-0005-0000-0000-0000820B0000}"/>
    <cellStyle name="SAPBEXfilterDrill_ADC_Detail_BS_Q1'14" xfId="2945" xr:uid="{00000000-0005-0000-0000-0000830B0000}"/>
    <cellStyle name="SAPBEXfilterItem" xfId="2946" xr:uid="{00000000-0005-0000-0000-0000840B0000}"/>
    <cellStyle name="SAPBEXfilterItem 2" xfId="2947" xr:uid="{00000000-0005-0000-0000-0000850B0000}"/>
    <cellStyle name="SAPBEXfilterText" xfId="2948" xr:uid="{00000000-0005-0000-0000-0000860B0000}"/>
    <cellStyle name="SAPBEXformats" xfId="2949" xr:uid="{00000000-0005-0000-0000-0000870B0000}"/>
    <cellStyle name="SAPBEXformats 2" xfId="2950" xr:uid="{00000000-0005-0000-0000-0000880B0000}"/>
    <cellStyle name="SAPBEXformats 2 2" xfId="2951" xr:uid="{00000000-0005-0000-0000-0000890B0000}"/>
    <cellStyle name="SAPBEXformats 2 2 2" xfId="2952" xr:uid="{00000000-0005-0000-0000-00008A0B0000}"/>
    <cellStyle name="SAPBEXformats 2 3" xfId="2953" xr:uid="{00000000-0005-0000-0000-00008B0B0000}"/>
    <cellStyle name="SAPBEXformats 3" xfId="2954" xr:uid="{00000000-0005-0000-0000-00008C0B0000}"/>
    <cellStyle name="SAPBEXformats 3 2" xfId="2955" xr:uid="{00000000-0005-0000-0000-00008D0B0000}"/>
    <cellStyle name="SAPBEXformats 4" xfId="2956" xr:uid="{00000000-0005-0000-0000-00008E0B0000}"/>
    <cellStyle name="SAPBEXheaderItem" xfId="2957" xr:uid="{00000000-0005-0000-0000-00008F0B0000}"/>
    <cellStyle name="SAPBEXheaderItem 2" xfId="2958" xr:uid="{00000000-0005-0000-0000-0000900B0000}"/>
    <cellStyle name="SAPBEXheaderItem 2 2" xfId="2959" xr:uid="{00000000-0005-0000-0000-0000910B0000}"/>
    <cellStyle name="SAPBEXheaderItem 2 2 2" xfId="2960" xr:uid="{00000000-0005-0000-0000-0000920B0000}"/>
    <cellStyle name="SAPBEXheaderItem 2 3" xfId="2961" xr:uid="{00000000-0005-0000-0000-0000930B0000}"/>
    <cellStyle name="SAPBEXheaderItem 2 4" xfId="2962" xr:uid="{00000000-0005-0000-0000-0000940B0000}"/>
    <cellStyle name="SAPBEXheaderItem 3" xfId="2963" xr:uid="{00000000-0005-0000-0000-0000950B0000}"/>
    <cellStyle name="SAPBEXheaderItem 3 2" xfId="2964" xr:uid="{00000000-0005-0000-0000-0000960B0000}"/>
    <cellStyle name="SAPBEXheaderItem 3 2 2" xfId="2965" xr:uid="{00000000-0005-0000-0000-0000970B0000}"/>
    <cellStyle name="SAPBEXheaderItem 3 2 2 2" xfId="2966" xr:uid="{00000000-0005-0000-0000-0000980B0000}"/>
    <cellStyle name="SAPBEXheaderItem 3 2 3" xfId="2967" xr:uid="{00000000-0005-0000-0000-0000990B0000}"/>
    <cellStyle name="SAPBEXheaderItem 3 3" xfId="2968" xr:uid="{00000000-0005-0000-0000-00009A0B0000}"/>
    <cellStyle name="SAPBEXheaderItem 3 3 2" xfId="2969" xr:uid="{00000000-0005-0000-0000-00009B0B0000}"/>
    <cellStyle name="SAPBEXheaderItem 3 4" xfId="2970" xr:uid="{00000000-0005-0000-0000-00009C0B0000}"/>
    <cellStyle name="SAPBEXheaderItem 4" xfId="2971" xr:uid="{00000000-0005-0000-0000-00009D0B0000}"/>
    <cellStyle name="SAPBEXheaderItem 4 2" xfId="2972" xr:uid="{00000000-0005-0000-0000-00009E0B0000}"/>
    <cellStyle name="SAPBEXheaderItem 4 2 2" xfId="2973" xr:uid="{00000000-0005-0000-0000-00009F0B0000}"/>
    <cellStyle name="SAPBEXheaderItem 4 2 2 2" xfId="2974" xr:uid="{00000000-0005-0000-0000-0000A00B0000}"/>
    <cellStyle name="SAPBEXheaderItem 4 2 3" xfId="2975" xr:uid="{00000000-0005-0000-0000-0000A10B0000}"/>
    <cellStyle name="SAPBEXheaderItem 4 3" xfId="2976" xr:uid="{00000000-0005-0000-0000-0000A20B0000}"/>
    <cellStyle name="SAPBEXheaderItem 4 3 2" xfId="2977" xr:uid="{00000000-0005-0000-0000-0000A30B0000}"/>
    <cellStyle name="SAPBEXheaderItem 4 4" xfId="2978" xr:uid="{00000000-0005-0000-0000-0000A40B0000}"/>
    <cellStyle name="SAPBEXheaderItem 5" xfId="2979" xr:uid="{00000000-0005-0000-0000-0000A50B0000}"/>
    <cellStyle name="SAPBEXheaderItem 5 2" xfId="2980" xr:uid="{00000000-0005-0000-0000-0000A60B0000}"/>
    <cellStyle name="SAPBEXheaderItem 6" xfId="2981" xr:uid="{00000000-0005-0000-0000-0000A70B0000}"/>
    <cellStyle name="SAPBEXheaderItem 7" xfId="2982" xr:uid="{00000000-0005-0000-0000-0000A80B0000}"/>
    <cellStyle name="SAPBEXheaderItem 8" xfId="2983" xr:uid="{00000000-0005-0000-0000-0000A90B0000}"/>
    <cellStyle name="SAPBEXheaderItem_ADC_Detail_BS_Q1'14" xfId="2984" xr:uid="{00000000-0005-0000-0000-0000AA0B0000}"/>
    <cellStyle name="SAPBEXheaderText" xfId="2985" xr:uid="{00000000-0005-0000-0000-0000AB0B0000}"/>
    <cellStyle name="SAPBEXheaderText 2" xfId="2986" xr:uid="{00000000-0005-0000-0000-0000AC0B0000}"/>
    <cellStyle name="SAPBEXheaderText 2 2" xfId="2987" xr:uid="{00000000-0005-0000-0000-0000AD0B0000}"/>
    <cellStyle name="SAPBEXheaderText 2 2 2" xfId="2988" xr:uid="{00000000-0005-0000-0000-0000AE0B0000}"/>
    <cellStyle name="SAPBEXheaderText 2 3" xfId="2989" xr:uid="{00000000-0005-0000-0000-0000AF0B0000}"/>
    <cellStyle name="SAPBEXheaderText 2 4" xfId="2990" xr:uid="{00000000-0005-0000-0000-0000B00B0000}"/>
    <cellStyle name="SAPBEXheaderText 3" xfId="2991" xr:uid="{00000000-0005-0000-0000-0000B10B0000}"/>
    <cellStyle name="SAPBEXheaderText 3 2" xfId="2992" xr:uid="{00000000-0005-0000-0000-0000B20B0000}"/>
    <cellStyle name="SAPBEXheaderText 3 2 2" xfId="2993" xr:uid="{00000000-0005-0000-0000-0000B30B0000}"/>
    <cellStyle name="SAPBEXheaderText 3 2 2 2" xfId="2994" xr:uid="{00000000-0005-0000-0000-0000B40B0000}"/>
    <cellStyle name="SAPBEXheaderText 3 2 3" xfId="2995" xr:uid="{00000000-0005-0000-0000-0000B50B0000}"/>
    <cellStyle name="SAPBEXheaderText 3 3" xfId="2996" xr:uid="{00000000-0005-0000-0000-0000B60B0000}"/>
    <cellStyle name="SAPBEXheaderText 3 3 2" xfId="2997" xr:uid="{00000000-0005-0000-0000-0000B70B0000}"/>
    <cellStyle name="SAPBEXheaderText 3 4" xfId="2998" xr:uid="{00000000-0005-0000-0000-0000B80B0000}"/>
    <cellStyle name="SAPBEXheaderText 4" xfId="2999" xr:uid="{00000000-0005-0000-0000-0000B90B0000}"/>
    <cellStyle name="SAPBEXheaderText 4 2" xfId="3000" xr:uid="{00000000-0005-0000-0000-0000BA0B0000}"/>
    <cellStyle name="SAPBEXheaderText 4 2 2" xfId="3001" xr:uid="{00000000-0005-0000-0000-0000BB0B0000}"/>
    <cellStyle name="SAPBEXheaderText 4 2 2 2" xfId="3002" xr:uid="{00000000-0005-0000-0000-0000BC0B0000}"/>
    <cellStyle name="SAPBEXheaderText 4 2 3" xfId="3003" xr:uid="{00000000-0005-0000-0000-0000BD0B0000}"/>
    <cellStyle name="SAPBEXheaderText 4 3" xfId="3004" xr:uid="{00000000-0005-0000-0000-0000BE0B0000}"/>
    <cellStyle name="SAPBEXheaderText 4 3 2" xfId="3005" xr:uid="{00000000-0005-0000-0000-0000BF0B0000}"/>
    <cellStyle name="SAPBEXheaderText 4 4" xfId="3006" xr:uid="{00000000-0005-0000-0000-0000C00B0000}"/>
    <cellStyle name="SAPBEXheaderText 5" xfId="3007" xr:uid="{00000000-0005-0000-0000-0000C10B0000}"/>
    <cellStyle name="SAPBEXheaderText 5 2" xfId="3008" xr:uid="{00000000-0005-0000-0000-0000C20B0000}"/>
    <cellStyle name="SAPBEXheaderText 6" xfId="3009" xr:uid="{00000000-0005-0000-0000-0000C30B0000}"/>
    <cellStyle name="SAPBEXheaderText 7" xfId="3010" xr:uid="{00000000-0005-0000-0000-0000C40B0000}"/>
    <cellStyle name="SAPBEXheaderText 8" xfId="3011" xr:uid="{00000000-0005-0000-0000-0000C50B0000}"/>
    <cellStyle name="SAPBEXheaderText_ADC_Detail_BS_Q1'14" xfId="3012" xr:uid="{00000000-0005-0000-0000-0000C60B0000}"/>
    <cellStyle name="SAPBEXHLevel0" xfId="3013" xr:uid="{00000000-0005-0000-0000-0000C70B0000}"/>
    <cellStyle name="SAPBEXHLevel0 2" xfId="3014" xr:uid="{00000000-0005-0000-0000-0000C80B0000}"/>
    <cellStyle name="SAPBEXHLevel0 2 2" xfId="3015" xr:uid="{00000000-0005-0000-0000-0000C90B0000}"/>
    <cellStyle name="SAPBEXHLevel0 2 2 2" xfId="3016" xr:uid="{00000000-0005-0000-0000-0000CA0B0000}"/>
    <cellStyle name="SAPBEXHLevel0 2 3" xfId="3017" xr:uid="{00000000-0005-0000-0000-0000CB0B0000}"/>
    <cellStyle name="SAPBEXHLevel0 3" xfId="3018" xr:uid="{00000000-0005-0000-0000-0000CC0B0000}"/>
    <cellStyle name="SAPBEXHLevel0 3 2" xfId="3019" xr:uid="{00000000-0005-0000-0000-0000CD0B0000}"/>
    <cellStyle name="SAPBEXHLevel0 3 2 2" xfId="3020" xr:uid="{00000000-0005-0000-0000-0000CE0B0000}"/>
    <cellStyle name="SAPBEXHLevel0 3 2 2 2" xfId="3021" xr:uid="{00000000-0005-0000-0000-0000CF0B0000}"/>
    <cellStyle name="SAPBEXHLevel0 3 2 3" xfId="3022" xr:uid="{00000000-0005-0000-0000-0000D00B0000}"/>
    <cellStyle name="SAPBEXHLevel0 3 3" xfId="3023" xr:uid="{00000000-0005-0000-0000-0000D10B0000}"/>
    <cellStyle name="SAPBEXHLevel0 3 3 2" xfId="3024" xr:uid="{00000000-0005-0000-0000-0000D20B0000}"/>
    <cellStyle name="SAPBEXHLevel0 3 4" xfId="3025" xr:uid="{00000000-0005-0000-0000-0000D30B0000}"/>
    <cellStyle name="SAPBEXHLevel0 4" xfId="3026" xr:uid="{00000000-0005-0000-0000-0000D40B0000}"/>
    <cellStyle name="SAPBEXHLevel0 4 2" xfId="3027" xr:uid="{00000000-0005-0000-0000-0000D50B0000}"/>
    <cellStyle name="SAPBEXHLevel0 4 2 2" xfId="3028" xr:uid="{00000000-0005-0000-0000-0000D60B0000}"/>
    <cellStyle name="SAPBEXHLevel0 4 2 2 2" xfId="3029" xr:uid="{00000000-0005-0000-0000-0000D70B0000}"/>
    <cellStyle name="SAPBEXHLevel0 4 2 3" xfId="3030" xr:uid="{00000000-0005-0000-0000-0000D80B0000}"/>
    <cellStyle name="SAPBEXHLevel0 4 3" xfId="3031" xr:uid="{00000000-0005-0000-0000-0000D90B0000}"/>
    <cellStyle name="SAPBEXHLevel0 4 3 2" xfId="3032" xr:uid="{00000000-0005-0000-0000-0000DA0B0000}"/>
    <cellStyle name="SAPBEXHLevel0 4 4" xfId="3033" xr:uid="{00000000-0005-0000-0000-0000DB0B0000}"/>
    <cellStyle name="SAPBEXHLevel0 5" xfId="3034" xr:uid="{00000000-0005-0000-0000-0000DC0B0000}"/>
    <cellStyle name="SAPBEXHLevel0 5 2" xfId="3035" xr:uid="{00000000-0005-0000-0000-0000DD0B0000}"/>
    <cellStyle name="SAPBEXHLevel0 6" xfId="3036" xr:uid="{00000000-0005-0000-0000-0000DE0B0000}"/>
    <cellStyle name="SAPBEXHLevel0 7" xfId="3037" xr:uid="{00000000-0005-0000-0000-0000DF0B0000}"/>
    <cellStyle name="SAPBEXHLevel0 8" xfId="3038" xr:uid="{00000000-0005-0000-0000-0000E00B0000}"/>
    <cellStyle name="SAPBEXHLevel0X" xfId="3039" xr:uid="{00000000-0005-0000-0000-0000E10B0000}"/>
    <cellStyle name="SAPBEXHLevel0X 2" xfId="3040" xr:uid="{00000000-0005-0000-0000-0000E20B0000}"/>
    <cellStyle name="SAPBEXHLevel0X 2 2" xfId="3041" xr:uid="{00000000-0005-0000-0000-0000E30B0000}"/>
    <cellStyle name="SAPBEXHLevel0X 2 2 2" xfId="3042" xr:uid="{00000000-0005-0000-0000-0000E40B0000}"/>
    <cellStyle name="SAPBEXHLevel0X 2 3" xfId="3043" xr:uid="{00000000-0005-0000-0000-0000E50B0000}"/>
    <cellStyle name="SAPBEXHLevel0X 3" xfId="3044" xr:uid="{00000000-0005-0000-0000-0000E60B0000}"/>
    <cellStyle name="SAPBEXHLevel0X 3 2" xfId="3045" xr:uid="{00000000-0005-0000-0000-0000E70B0000}"/>
    <cellStyle name="SAPBEXHLevel0X 4" xfId="3046" xr:uid="{00000000-0005-0000-0000-0000E80B0000}"/>
    <cellStyle name="SAPBEXHLevel1" xfId="3047" xr:uid="{00000000-0005-0000-0000-0000E90B0000}"/>
    <cellStyle name="SAPBEXHLevel1 2" xfId="3048" xr:uid="{00000000-0005-0000-0000-0000EA0B0000}"/>
    <cellStyle name="SAPBEXHLevel1 2 2" xfId="3049" xr:uid="{00000000-0005-0000-0000-0000EB0B0000}"/>
    <cellStyle name="SAPBEXHLevel1 2 2 2" xfId="3050" xr:uid="{00000000-0005-0000-0000-0000EC0B0000}"/>
    <cellStyle name="SAPBEXHLevel1 2 3" xfId="3051" xr:uid="{00000000-0005-0000-0000-0000ED0B0000}"/>
    <cellStyle name="SAPBEXHLevel1 3" xfId="3052" xr:uid="{00000000-0005-0000-0000-0000EE0B0000}"/>
    <cellStyle name="SAPBEXHLevel1 3 2" xfId="3053" xr:uid="{00000000-0005-0000-0000-0000EF0B0000}"/>
    <cellStyle name="SAPBEXHLevel1 3 2 2" xfId="3054" xr:uid="{00000000-0005-0000-0000-0000F00B0000}"/>
    <cellStyle name="SAPBEXHLevel1 3 2 2 2" xfId="3055" xr:uid="{00000000-0005-0000-0000-0000F10B0000}"/>
    <cellStyle name="SAPBEXHLevel1 3 2 3" xfId="3056" xr:uid="{00000000-0005-0000-0000-0000F20B0000}"/>
    <cellStyle name="SAPBEXHLevel1 3 3" xfId="3057" xr:uid="{00000000-0005-0000-0000-0000F30B0000}"/>
    <cellStyle name="SAPBEXHLevel1 3 3 2" xfId="3058" xr:uid="{00000000-0005-0000-0000-0000F40B0000}"/>
    <cellStyle name="SAPBEXHLevel1 3 4" xfId="3059" xr:uid="{00000000-0005-0000-0000-0000F50B0000}"/>
    <cellStyle name="SAPBEXHLevel1 4" xfId="3060" xr:uid="{00000000-0005-0000-0000-0000F60B0000}"/>
    <cellStyle name="SAPBEXHLevel1 4 2" xfId="3061" xr:uid="{00000000-0005-0000-0000-0000F70B0000}"/>
    <cellStyle name="SAPBEXHLevel1 4 2 2" xfId="3062" xr:uid="{00000000-0005-0000-0000-0000F80B0000}"/>
    <cellStyle name="SAPBEXHLevel1 4 2 2 2" xfId="3063" xr:uid="{00000000-0005-0000-0000-0000F90B0000}"/>
    <cellStyle name="SAPBEXHLevel1 4 2 3" xfId="3064" xr:uid="{00000000-0005-0000-0000-0000FA0B0000}"/>
    <cellStyle name="SAPBEXHLevel1 4 3" xfId="3065" xr:uid="{00000000-0005-0000-0000-0000FB0B0000}"/>
    <cellStyle name="SAPBEXHLevel1 4 3 2" xfId="3066" xr:uid="{00000000-0005-0000-0000-0000FC0B0000}"/>
    <cellStyle name="SAPBEXHLevel1 4 4" xfId="3067" xr:uid="{00000000-0005-0000-0000-0000FD0B0000}"/>
    <cellStyle name="SAPBEXHLevel1 5" xfId="3068" xr:uid="{00000000-0005-0000-0000-0000FE0B0000}"/>
    <cellStyle name="SAPBEXHLevel1 5 2" xfId="3069" xr:uid="{00000000-0005-0000-0000-0000FF0B0000}"/>
    <cellStyle name="SAPBEXHLevel1 6" xfId="3070" xr:uid="{00000000-0005-0000-0000-0000000C0000}"/>
    <cellStyle name="SAPBEXHLevel1 7" xfId="3071" xr:uid="{00000000-0005-0000-0000-0000010C0000}"/>
    <cellStyle name="SAPBEXHLevel1 8" xfId="3072" xr:uid="{00000000-0005-0000-0000-0000020C0000}"/>
    <cellStyle name="SAPBEXHLevel1X" xfId="3073" xr:uid="{00000000-0005-0000-0000-0000030C0000}"/>
    <cellStyle name="SAPBEXHLevel1X 2" xfId="3074" xr:uid="{00000000-0005-0000-0000-0000040C0000}"/>
    <cellStyle name="SAPBEXHLevel1X 2 2" xfId="3075" xr:uid="{00000000-0005-0000-0000-0000050C0000}"/>
    <cellStyle name="SAPBEXHLevel1X 2 2 2" xfId="3076" xr:uid="{00000000-0005-0000-0000-0000060C0000}"/>
    <cellStyle name="SAPBEXHLevel1X 2 3" xfId="3077" xr:uid="{00000000-0005-0000-0000-0000070C0000}"/>
    <cellStyle name="SAPBEXHLevel1X 3" xfId="3078" xr:uid="{00000000-0005-0000-0000-0000080C0000}"/>
    <cellStyle name="SAPBEXHLevel1X 3 2" xfId="3079" xr:uid="{00000000-0005-0000-0000-0000090C0000}"/>
    <cellStyle name="SAPBEXHLevel1X 4" xfId="3080" xr:uid="{00000000-0005-0000-0000-00000A0C0000}"/>
    <cellStyle name="SAPBEXHLevel2" xfId="3081" xr:uid="{00000000-0005-0000-0000-00000B0C0000}"/>
    <cellStyle name="SAPBEXHLevel2 2" xfId="3082" xr:uid="{00000000-0005-0000-0000-00000C0C0000}"/>
    <cellStyle name="SAPBEXHLevel2 2 2" xfId="3083" xr:uid="{00000000-0005-0000-0000-00000D0C0000}"/>
    <cellStyle name="SAPBEXHLevel2 2 2 2" xfId="3084" xr:uid="{00000000-0005-0000-0000-00000E0C0000}"/>
    <cellStyle name="SAPBEXHLevel2 2 3" xfId="3085" xr:uid="{00000000-0005-0000-0000-00000F0C0000}"/>
    <cellStyle name="SAPBEXHLevel2 3" xfId="3086" xr:uid="{00000000-0005-0000-0000-0000100C0000}"/>
    <cellStyle name="SAPBEXHLevel2 3 2" xfId="3087" xr:uid="{00000000-0005-0000-0000-0000110C0000}"/>
    <cellStyle name="SAPBEXHLevel2 3 2 2" xfId="3088" xr:uid="{00000000-0005-0000-0000-0000120C0000}"/>
    <cellStyle name="SAPBEXHLevel2 3 2 2 2" xfId="3089" xr:uid="{00000000-0005-0000-0000-0000130C0000}"/>
    <cellStyle name="SAPBEXHLevel2 3 2 3" xfId="3090" xr:uid="{00000000-0005-0000-0000-0000140C0000}"/>
    <cellStyle name="SAPBEXHLevel2 3 3" xfId="3091" xr:uid="{00000000-0005-0000-0000-0000150C0000}"/>
    <cellStyle name="SAPBEXHLevel2 3 3 2" xfId="3092" xr:uid="{00000000-0005-0000-0000-0000160C0000}"/>
    <cellStyle name="SAPBEXHLevel2 3 4" xfId="3093" xr:uid="{00000000-0005-0000-0000-0000170C0000}"/>
    <cellStyle name="SAPBEXHLevel2 4" xfId="3094" xr:uid="{00000000-0005-0000-0000-0000180C0000}"/>
    <cellStyle name="SAPBEXHLevel2 4 2" xfId="3095" xr:uid="{00000000-0005-0000-0000-0000190C0000}"/>
    <cellStyle name="SAPBEXHLevel2 4 2 2" xfId="3096" xr:uid="{00000000-0005-0000-0000-00001A0C0000}"/>
    <cellStyle name="SAPBEXHLevel2 4 2 2 2" xfId="3097" xr:uid="{00000000-0005-0000-0000-00001B0C0000}"/>
    <cellStyle name="SAPBEXHLevel2 4 2 3" xfId="3098" xr:uid="{00000000-0005-0000-0000-00001C0C0000}"/>
    <cellStyle name="SAPBEXHLevel2 4 3" xfId="3099" xr:uid="{00000000-0005-0000-0000-00001D0C0000}"/>
    <cellStyle name="SAPBEXHLevel2 4 3 2" xfId="3100" xr:uid="{00000000-0005-0000-0000-00001E0C0000}"/>
    <cellStyle name="SAPBEXHLevel2 4 4" xfId="3101" xr:uid="{00000000-0005-0000-0000-00001F0C0000}"/>
    <cellStyle name="SAPBEXHLevel2 5" xfId="3102" xr:uid="{00000000-0005-0000-0000-0000200C0000}"/>
    <cellStyle name="SAPBEXHLevel2 5 2" xfId="3103" xr:uid="{00000000-0005-0000-0000-0000210C0000}"/>
    <cellStyle name="SAPBEXHLevel2 6" xfId="3104" xr:uid="{00000000-0005-0000-0000-0000220C0000}"/>
    <cellStyle name="SAPBEXHLevel2 7" xfId="3105" xr:uid="{00000000-0005-0000-0000-0000230C0000}"/>
    <cellStyle name="SAPBEXHLevel2 8" xfId="3106" xr:uid="{00000000-0005-0000-0000-0000240C0000}"/>
    <cellStyle name="SAPBEXHLevel2X" xfId="3107" xr:uid="{00000000-0005-0000-0000-0000250C0000}"/>
    <cellStyle name="SAPBEXHLevel2X 2" xfId="3108" xr:uid="{00000000-0005-0000-0000-0000260C0000}"/>
    <cellStyle name="SAPBEXHLevel2X 2 2" xfId="3109" xr:uid="{00000000-0005-0000-0000-0000270C0000}"/>
    <cellStyle name="SAPBEXHLevel2X 2 2 2" xfId="3110" xr:uid="{00000000-0005-0000-0000-0000280C0000}"/>
    <cellStyle name="SAPBEXHLevel2X 2 3" xfId="3111" xr:uid="{00000000-0005-0000-0000-0000290C0000}"/>
    <cellStyle name="SAPBEXHLevel2X 3" xfId="3112" xr:uid="{00000000-0005-0000-0000-00002A0C0000}"/>
    <cellStyle name="SAPBEXHLevel2X 3 2" xfId="3113" xr:uid="{00000000-0005-0000-0000-00002B0C0000}"/>
    <cellStyle name="SAPBEXHLevel2X 4" xfId="3114" xr:uid="{00000000-0005-0000-0000-00002C0C0000}"/>
    <cellStyle name="SAPBEXHLevel3" xfId="3115" xr:uid="{00000000-0005-0000-0000-00002D0C0000}"/>
    <cellStyle name="SAPBEXHLevel3 2" xfId="3116" xr:uid="{00000000-0005-0000-0000-00002E0C0000}"/>
    <cellStyle name="SAPBEXHLevel3 2 2" xfId="3117" xr:uid="{00000000-0005-0000-0000-00002F0C0000}"/>
    <cellStyle name="SAPBEXHLevel3 2 2 2" xfId="3118" xr:uid="{00000000-0005-0000-0000-0000300C0000}"/>
    <cellStyle name="SAPBEXHLevel3 2 3" xfId="3119" xr:uid="{00000000-0005-0000-0000-0000310C0000}"/>
    <cellStyle name="SAPBEXHLevel3 3" xfId="3120" xr:uid="{00000000-0005-0000-0000-0000320C0000}"/>
    <cellStyle name="SAPBEXHLevel3 3 2" xfId="3121" xr:uid="{00000000-0005-0000-0000-0000330C0000}"/>
    <cellStyle name="SAPBEXHLevel3 3 2 2" xfId="3122" xr:uid="{00000000-0005-0000-0000-0000340C0000}"/>
    <cellStyle name="SAPBEXHLevel3 3 2 2 2" xfId="3123" xr:uid="{00000000-0005-0000-0000-0000350C0000}"/>
    <cellStyle name="SAPBEXHLevel3 3 2 3" xfId="3124" xr:uid="{00000000-0005-0000-0000-0000360C0000}"/>
    <cellStyle name="SAPBEXHLevel3 3 3" xfId="3125" xr:uid="{00000000-0005-0000-0000-0000370C0000}"/>
    <cellStyle name="SAPBEXHLevel3 3 3 2" xfId="3126" xr:uid="{00000000-0005-0000-0000-0000380C0000}"/>
    <cellStyle name="SAPBEXHLevel3 3 4" xfId="3127" xr:uid="{00000000-0005-0000-0000-0000390C0000}"/>
    <cellStyle name="SAPBEXHLevel3 4" xfId="3128" xr:uid="{00000000-0005-0000-0000-00003A0C0000}"/>
    <cellStyle name="SAPBEXHLevel3 4 2" xfId="3129" xr:uid="{00000000-0005-0000-0000-00003B0C0000}"/>
    <cellStyle name="SAPBEXHLevel3 4 2 2" xfId="3130" xr:uid="{00000000-0005-0000-0000-00003C0C0000}"/>
    <cellStyle name="SAPBEXHLevel3 4 2 2 2" xfId="3131" xr:uid="{00000000-0005-0000-0000-00003D0C0000}"/>
    <cellStyle name="SAPBEXHLevel3 4 2 3" xfId="3132" xr:uid="{00000000-0005-0000-0000-00003E0C0000}"/>
    <cellStyle name="SAPBEXHLevel3 4 3" xfId="3133" xr:uid="{00000000-0005-0000-0000-00003F0C0000}"/>
    <cellStyle name="SAPBEXHLevel3 4 3 2" xfId="3134" xr:uid="{00000000-0005-0000-0000-0000400C0000}"/>
    <cellStyle name="SAPBEXHLevel3 4 4" xfId="3135" xr:uid="{00000000-0005-0000-0000-0000410C0000}"/>
    <cellStyle name="SAPBEXHLevel3 5" xfId="3136" xr:uid="{00000000-0005-0000-0000-0000420C0000}"/>
    <cellStyle name="SAPBEXHLevel3 5 2" xfId="3137" xr:uid="{00000000-0005-0000-0000-0000430C0000}"/>
    <cellStyle name="SAPBEXHLevel3 6" xfId="3138" xr:uid="{00000000-0005-0000-0000-0000440C0000}"/>
    <cellStyle name="SAPBEXHLevel3 7" xfId="3139" xr:uid="{00000000-0005-0000-0000-0000450C0000}"/>
    <cellStyle name="SAPBEXHLevel3 8" xfId="3140" xr:uid="{00000000-0005-0000-0000-0000460C0000}"/>
    <cellStyle name="SAPBEXHLevel3X" xfId="3141" xr:uid="{00000000-0005-0000-0000-0000470C0000}"/>
    <cellStyle name="SAPBEXHLevel3X 2" xfId="3142" xr:uid="{00000000-0005-0000-0000-0000480C0000}"/>
    <cellStyle name="SAPBEXHLevel3X 2 2" xfId="3143" xr:uid="{00000000-0005-0000-0000-0000490C0000}"/>
    <cellStyle name="SAPBEXHLevel3X 2 2 2" xfId="3144" xr:uid="{00000000-0005-0000-0000-00004A0C0000}"/>
    <cellStyle name="SAPBEXHLevel3X 2 3" xfId="3145" xr:uid="{00000000-0005-0000-0000-00004B0C0000}"/>
    <cellStyle name="SAPBEXHLevel3X 3" xfId="3146" xr:uid="{00000000-0005-0000-0000-00004C0C0000}"/>
    <cellStyle name="SAPBEXHLevel3X 3 2" xfId="3147" xr:uid="{00000000-0005-0000-0000-00004D0C0000}"/>
    <cellStyle name="SAPBEXHLevel3X 4" xfId="3148" xr:uid="{00000000-0005-0000-0000-00004E0C0000}"/>
    <cellStyle name="SAPBEXresData" xfId="3149" xr:uid="{00000000-0005-0000-0000-00004F0C0000}"/>
    <cellStyle name="SAPBEXresData 2" xfId="3150" xr:uid="{00000000-0005-0000-0000-0000500C0000}"/>
    <cellStyle name="SAPBEXresData 2 2" xfId="3151" xr:uid="{00000000-0005-0000-0000-0000510C0000}"/>
    <cellStyle name="SAPBEXresData 3" xfId="3152" xr:uid="{00000000-0005-0000-0000-0000520C0000}"/>
    <cellStyle name="SAPBEXresDataEmph" xfId="3153" xr:uid="{00000000-0005-0000-0000-0000530C0000}"/>
    <cellStyle name="SAPBEXresDataEmph 2" xfId="3154" xr:uid="{00000000-0005-0000-0000-0000540C0000}"/>
    <cellStyle name="SAPBEXresDataEmph 2 2" xfId="3155" xr:uid="{00000000-0005-0000-0000-0000550C0000}"/>
    <cellStyle name="SAPBEXresDataEmph 3" xfId="3156" xr:uid="{00000000-0005-0000-0000-0000560C0000}"/>
    <cellStyle name="SAPBEXresItem" xfId="3157" xr:uid="{00000000-0005-0000-0000-0000570C0000}"/>
    <cellStyle name="SAPBEXresItem 2" xfId="3158" xr:uid="{00000000-0005-0000-0000-0000580C0000}"/>
    <cellStyle name="SAPBEXresItem 2 2" xfId="3159" xr:uid="{00000000-0005-0000-0000-0000590C0000}"/>
    <cellStyle name="SAPBEXresItem 3" xfId="3160" xr:uid="{00000000-0005-0000-0000-00005A0C0000}"/>
    <cellStyle name="SAPBEXresItemX" xfId="3161" xr:uid="{00000000-0005-0000-0000-00005B0C0000}"/>
    <cellStyle name="SAPBEXresItemX 2" xfId="3162" xr:uid="{00000000-0005-0000-0000-00005C0C0000}"/>
    <cellStyle name="SAPBEXresItemX 2 2" xfId="3163" xr:uid="{00000000-0005-0000-0000-00005D0C0000}"/>
    <cellStyle name="SAPBEXresItemX 3" xfId="3164" xr:uid="{00000000-0005-0000-0000-00005E0C0000}"/>
    <cellStyle name="SAPBEXstdData" xfId="3165" xr:uid="{00000000-0005-0000-0000-00005F0C0000}"/>
    <cellStyle name="SAPBEXstdData 2" xfId="3166" xr:uid="{00000000-0005-0000-0000-0000600C0000}"/>
    <cellStyle name="SAPBEXstdData 2 2" xfId="3167" xr:uid="{00000000-0005-0000-0000-0000610C0000}"/>
    <cellStyle name="SAPBEXstdData 2 3" xfId="3168" xr:uid="{00000000-0005-0000-0000-0000620C0000}"/>
    <cellStyle name="SAPBEXstdData 3" xfId="3169" xr:uid="{00000000-0005-0000-0000-0000630C0000}"/>
    <cellStyle name="SAPBEXstdData 4" xfId="3170" xr:uid="{00000000-0005-0000-0000-0000640C0000}"/>
    <cellStyle name="SAPBEXstdData 5" xfId="3171" xr:uid="{00000000-0005-0000-0000-0000650C0000}"/>
    <cellStyle name="SAPBEXstdData_ADC_Detail_BS_Q1'14" xfId="3172" xr:uid="{00000000-0005-0000-0000-0000660C0000}"/>
    <cellStyle name="SAPBEXstdDataEmph" xfId="3173" xr:uid="{00000000-0005-0000-0000-0000670C0000}"/>
    <cellStyle name="SAPBEXstdDataEmph 2" xfId="3174" xr:uid="{00000000-0005-0000-0000-0000680C0000}"/>
    <cellStyle name="SAPBEXstdDataEmph 2 2" xfId="3175" xr:uid="{00000000-0005-0000-0000-0000690C0000}"/>
    <cellStyle name="SAPBEXstdDataEmph 2 3" xfId="3176" xr:uid="{00000000-0005-0000-0000-00006A0C0000}"/>
    <cellStyle name="SAPBEXstdDataEmph 3" xfId="3177" xr:uid="{00000000-0005-0000-0000-00006B0C0000}"/>
    <cellStyle name="SAPBEXstdDataEmph 4" xfId="3178" xr:uid="{00000000-0005-0000-0000-00006C0C0000}"/>
    <cellStyle name="SAPBEXstdDataEmph 5" xfId="3179" xr:uid="{00000000-0005-0000-0000-00006D0C0000}"/>
    <cellStyle name="SAPBEXstdDataEmph_ADC_Detail_BS_Q1'14" xfId="3180" xr:uid="{00000000-0005-0000-0000-00006E0C0000}"/>
    <cellStyle name="SAPBEXstdItem" xfId="3181" xr:uid="{00000000-0005-0000-0000-00006F0C0000}"/>
    <cellStyle name="SAPBEXstdItem 2" xfId="3182" xr:uid="{00000000-0005-0000-0000-0000700C0000}"/>
    <cellStyle name="SAPBEXstdItem 2 2" xfId="3183" xr:uid="{00000000-0005-0000-0000-0000710C0000}"/>
    <cellStyle name="SAPBEXstdItem 2 2 2" xfId="3184" xr:uid="{00000000-0005-0000-0000-0000720C0000}"/>
    <cellStyle name="SAPBEXstdItem 2 3" xfId="3185" xr:uid="{00000000-0005-0000-0000-0000730C0000}"/>
    <cellStyle name="SAPBEXstdItem 2 4" xfId="3186" xr:uid="{00000000-0005-0000-0000-0000740C0000}"/>
    <cellStyle name="SAPBEXstdItem 3" xfId="3187" xr:uid="{00000000-0005-0000-0000-0000750C0000}"/>
    <cellStyle name="SAPBEXstdItem 3 2" xfId="3188" xr:uid="{00000000-0005-0000-0000-0000760C0000}"/>
    <cellStyle name="SAPBEXstdItem 4" xfId="3189" xr:uid="{00000000-0005-0000-0000-0000770C0000}"/>
    <cellStyle name="SAPBEXstdItem 5" xfId="3190" xr:uid="{00000000-0005-0000-0000-0000780C0000}"/>
    <cellStyle name="SAPBEXstdItem 6" xfId="3191" xr:uid="{00000000-0005-0000-0000-0000790C0000}"/>
    <cellStyle name="SAPBEXstdItem_ADC_Detail_BS_Q1'14" xfId="3192" xr:uid="{00000000-0005-0000-0000-00007A0C0000}"/>
    <cellStyle name="SAPBEXstdItemX" xfId="3193" xr:uid="{00000000-0005-0000-0000-00007B0C0000}"/>
    <cellStyle name="SAPBEXstdItemX 2" xfId="3194" xr:uid="{00000000-0005-0000-0000-00007C0C0000}"/>
    <cellStyle name="SAPBEXstdItemX 2 2" xfId="3195" xr:uid="{00000000-0005-0000-0000-00007D0C0000}"/>
    <cellStyle name="SAPBEXstdItemX 2 2 2" xfId="3196" xr:uid="{00000000-0005-0000-0000-00007E0C0000}"/>
    <cellStyle name="SAPBEXstdItemX 2 3" xfId="3197" xr:uid="{00000000-0005-0000-0000-00007F0C0000}"/>
    <cellStyle name="SAPBEXstdItemX 2 4" xfId="3198" xr:uid="{00000000-0005-0000-0000-0000800C0000}"/>
    <cellStyle name="SAPBEXstdItemX 3" xfId="3199" xr:uid="{00000000-0005-0000-0000-0000810C0000}"/>
    <cellStyle name="SAPBEXstdItemX 3 2" xfId="3200" xr:uid="{00000000-0005-0000-0000-0000820C0000}"/>
    <cellStyle name="SAPBEXstdItemX 3 2 2" xfId="3201" xr:uid="{00000000-0005-0000-0000-0000830C0000}"/>
    <cellStyle name="SAPBEXstdItemX 3 2 2 2" xfId="3202" xr:uid="{00000000-0005-0000-0000-0000840C0000}"/>
    <cellStyle name="SAPBEXstdItemX 3 2 3" xfId="3203" xr:uid="{00000000-0005-0000-0000-0000850C0000}"/>
    <cellStyle name="SAPBEXstdItemX 3 3" xfId="3204" xr:uid="{00000000-0005-0000-0000-0000860C0000}"/>
    <cellStyle name="SAPBEXstdItemX 3 3 2" xfId="3205" xr:uid="{00000000-0005-0000-0000-0000870C0000}"/>
    <cellStyle name="SAPBEXstdItemX 3 4" xfId="3206" xr:uid="{00000000-0005-0000-0000-0000880C0000}"/>
    <cellStyle name="SAPBEXstdItemX 4" xfId="3207" xr:uid="{00000000-0005-0000-0000-0000890C0000}"/>
    <cellStyle name="SAPBEXstdItemX 4 2" xfId="3208" xr:uid="{00000000-0005-0000-0000-00008A0C0000}"/>
    <cellStyle name="SAPBEXstdItemX 4 2 2" xfId="3209" xr:uid="{00000000-0005-0000-0000-00008B0C0000}"/>
    <cellStyle name="SAPBEXstdItemX 4 2 2 2" xfId="3210" xr:uid="{00000000-0005-0000-0000-00008C0C0000}"/>
    <cellStyle name="SAPBEXstdItemX 4 2 3" xfId="3211" xr:uid="{00000000-0005-0000-0000-00008D0C0000}"/>
    <cellStyle name="SAPBEXstdItemX 4 3" xfId="3212" xr:uid="{00000000-0005-0000-0000-00008E0C0000}"/>
    <cellStyle name="SAPBEXstdItemX 4 3 2" xfId="3213" xr:uid="{00000000-0005-0000-0000-00008F0C0000}"/>
    <cellStyle name="SAPBEXstdItemX 4 4" xfId="3214" xr:uid="{00000000-0005-0000-0000-0000900C0000}"/>
    <cellStyle name="SAPBEXstdItemX 5" xfId="3215" xr:uid="{00000000-0005-0000-0000-0000910C0000}"/>
    <cellStyle name="SAPBEXstdItemX 5 2" xfId="3216" xr:uid="{00000000-0005-0000-0000-0000920C0000}"/>
    <cellStyle name="SAPBEXstdItemX 6" xfId="3217" xr:uid="{00000000-0005-0000-0000-0000930C0000}"/>
    <cellStyle name="SAPBEXstdItemX 7" xfId="3218" xr:uid="{00000000-0005-0000-0000-0000940C0000}"/>
    <cellStyle name="SAPBEXstdItemX 8" xfId="3219" xr:uid="{00000000-0005-0000-0000-0000950C0000}"/>
    <cellStyle name="SAPBEXstdItemX 9" xfId="3220" xr:uid="{00000000-0005-0000-0000-0000960C0000}"/>
    <cellStyle name="SAPBEXstdItemX_ADC_Detail_BS_Q1'14" xfId="3221" xr:uid="{00000000-0005-0000-0000-0000970C0000}"/>
    <cellStyle name="SAPBEXtitle" xfId="3222" xr:uid="{00000000-0005-0000-0000-0000980C0000}"/>
    <cellStyle name="SAPBEXtitle 2" xfId="3223" xr:uid="{00000000-0005-0000-0000-0000990C0000}"/>
    <cellStyle name="SAPBEXtitle 2 2" xfId="3224" xr:uid="{00000000-0005-0000-0000-00009A0C0000}"/>
    <cellStyle name="SAPBEXtitle 2 3" xfId="3225" xr:uid="{00000000-0005-0000-0000-00009B0C0000}"/>
    <cellStyle name="SAPBEXtitle 3" xfId="3226" xr:uid="{00000000-0005-0000-0000-00009C0C0000}"/>
    <cellStyle name="SAPBEXtitle 3 2" xfId="3227" xr:uid="{00000000-0005-0000-0000-00009D0C0000}"/>
    <cellStyle name="SAPBEXtitle 4" xfId="3228" xr:uid="{00000000-0005-0000-0000-00009E0C0000}"/>
    <cellStyle name="SAPBEXtitle 5" xfId="3229" xr:uid="{00000000-0005-0000-0000-00009F0C0000}"/>
    <cellStyle name="SAPBEXtitle 6" xfId="3230" xr:uid="{00000000-0005-0000-0000-0000A00C0000}"/>
    <cellStyle name="SAPBEXtitle 7" xfId="3231" xr:uid="{00000000-0005-0000-0000-0000A10C0000}"/>
    <cellStyle name="SAPBEXtitle_ADC_Detail_BS_Q1'14" xfId="3232" xr:uid="{00000000-0005-0000-0000-0000A20C0000}"/>
    <cellStyle name="SAPBEXundefined" xfId="3233" xr:uid="{00000000-0005-0000-0000-0000A30C0000}"/>
    <cellStyle name="SAPBEXundefined 2" xfId="3234" xr:uid="{00000000-0005-0000-0000-0000A40C0000}"/>
    <cellStyle name="SAPBEXundefined 2 2" xfId="3235" xr:uid="{00000000-0005-0000-0000-0000A50C0000}"/>
    <cellStyle name="SAPBEXundefined 2 3" xfId="3236" xr:uid="{00000000-0005-0000-0000-0000A60C0000}"/>
    <cellStyle name="SAPBEXundefined 3" xfId="3237" xr:uid="{00000000-0005-0000-0000-0000A70C0000}"/>
    <cellStyle name="SAPBEXundefined 4" xfId="3238" xr:uid="{00000000-0005-0000-0000-0000A80C0000}"/>
    <cellStyle name="SAPBEXundefined 5" xfId="3239" xr:uid="{00000000-0005-0000-0000-0000A90C0000}"/>
    <cellStyle name="SAPBEXundefined_ADC_Detail_BS_Q1'14" xfId="3240" xr:uid="{00000000-0005-0000-0000-0000AA0C0000}"/>
    <cellStyle name="SCH1" xfId="3241" xr:uid="{00000000-0005-0000-0000-0000AB0C0000}"/>
    <cellStyle name="section head" xfId="3242" xr:uid="{00000000-0005-0000-0000-0000AC0C0000}"/>
    <cellStyle name="SHADEDSTORES" xfId="3243" xr:uid="{00000000-0005-0000-0000-0000AD0C0000}"/>
    <cellStyle name="SHADEDSTORES 2" xfId="3244" xr:uid="{00000000-0005-0000-0000-0000AE0C0000}"/>
    <cellStyle name="small border line" xfId="3245" xr:uid="{00000000-0005-0000-0000-0000AF0C0000}"/>
    <cellStyle name="specstores" xfId="3246" xr:uid="{00000000-0005-0000-0000-0000B00C0000}"/>
    <cellStyle name="Standard" xfId="3247" xr:uid="{00000000-0005-0000-0000-0000B10C0000}"/>
    <cellStyle name="Standard 2" xfId="3248" xr:uid="{00000000-0005-0000-0000-0000B20C0000}"/>
    <cellStyle name="Style 1" xfId="3249" xr:uid="{00000000-0005-0000-0000-0000B30C0000}"/>
    <cellStyle name="Style 1 2" xfId="3250" xr:uid="{00000000-0005-0000-0000-0000B40C0000}"/>
    <cellStyle name="Style 1 3" xfId="3251" xr:uid="{00000000-0005-0000-0000-0000B50C0000}"/>
    <cellStyle name="style1" xfId="3252" xr:uid="{00000000-0005-0000-0000-0000B60C0000}"/>
    <cellStyle name="SubHeading" xfId="3253" xr:uid="{00000000-0005-0000-0000-0000B70C0000}"/>
    <cellStyle name="Subtotal" xfId="3254" xr:uid="{00000000-0005-0000-0000-0000B80C0000}"/>
    <cellStyle name="SymbolBlue" xfId="3255" xr:uid="{00000000-0005-0000-0000-0000B90C0000}"/>
    <cellStyle name="TED STANDARD" xfId="3256" xr:uid="{00000000-0005-0000-0000-0000BA0C0000}"/>
    <cellStyle name="Text Indent A" xfId="3257" xr:uid="{00000000-0005-0000-0000-0000BB0C0000}"/>
    <cellStyle name="Text Indent B" xfId="3258" xr:uid="{00000000-0005-0000-0000-0000BC0C0000}"/>
    <cellStyle name="Text Indent C" xfId="3259" xr:uid="{00000000-0005-0000-0000-0000BD0C0000}"/>
    <cellStyle name="threedecplace" xfId="3260" xr:uid="{00000000-0005-0000-0000-0000BE0C0000}"/>
    <cellStyle name="threedecplace 2" xfId="3261" xr:uid="{00000000-0005-0000-0000-0000BF0C0000}"/>
    <cellStyle name="Tickmark" xfId="3262" xr:uid="{00000000-0005-0000-0000-0000C00C0000}"/>
    <cellStyle name="Times New Roman" xfId="3263" xr:uid="{00000000-0005-0000-0000-0000C10C0000}"/>
    <cellStyle name="Title 2" xfId="3264" xr:uid="{00000000-0005-0000-0000-0000C20C0000}"/>
    <cellStyle name="Title 2 2" xfId="3265" xr:uid="{00000000-0005-0000-0000-0000C30C0000}"/>
    <cellStyle name="Title 2 2 2" xfId="3266" xr:uid="{00000000-0005-0000-0000-0000C40C0000}"/>
    <cellStyle name="Title 2 3" xfId="3267" xr:uid="{00000000-0005-0000-0000-0000C50C0000}"/>
    <cellStyle name="Title 2 4" xfId="3268" xr:uid="{00000000-0005-0000-0000-0000C60C0000}"/>
    <cellStyle name="Title 3" xfId="3269" xr:uid="{00000000-0005-0000-0000-0000C70C0000}"/>
    <cellStyle name="Title 3 2" xfId="3270" xr:uid="{00000000-0005-0000-0000-0000C80C0000}"/>
    <cellStyle name="Title 4" xfId="3271" xr:uid="{00000000-0005-0000-0000-0000C90C0000}"/>
    <cellStyle name="Title 5" xfId="3272" xr:uid="{00000000-0005-0000-0000-0000CA0C0000}"/>
    <cellStyle name="Total 2" xfId="3273" xr:uid="{00000000-0005-0000-0000-0000CB0C0000}"/>
    <cellStyle name="Total 2 2" xfId="3274" xr:uid="{00000000-0005-0000-0000-0000CC0C0000}"/>
    <cellStyle name="Total 2 2 2" xfId="3275" xr:uid="{00000000-0005-0000-0000-0000CD0C0000}"/>
    <cellStyle name="Total 2 3" xfId="3276" xr:uid="{00000000-0005-0000-0000-0000CE0C0000}"/>
    <cellStyle name="Total 3" xfId="3277" xr:uid="{00000000-0005-0000-0000-0000CF0C0000}"/>
    <cellStyle name="Total 3 2" xfId="3278" xr:uid="{00000000-0005-0000-0000-0000D00C0000}"/>
    <cellStyle name="Total 4" xfId="3279" xr:uid="{00000000-0005-0000-0000-0000D10C0000}"/>
    <cellStyle name="Total 5" xfId="3280" xr:uid="{00000000-0005-0000-0000-0000D20C0000}"/>
    <cellStyle name="Tusental (0)_laroux" xfId="3281" xr:uid="{00000000-0005-0000-0000-0000D30C0000}"/>
    <cellStyle name="Tusental_laroux" xfId="3282" xr:uid="{00000000-0005-0000-0000-0000D40C0000}"/>
    <cellStyle name="twodecplace" xfId="3283" xr:uid="{00000000-0005-0000-0000-0000D50C0000}"/>
    <cellStyle name="Valuta (0)" xfId="3284" xr:uid="{00000000-0005-0000-0000-0000D60C0000}"/>
    <cellStyle name="Valuta_laroux" xfId="3285" xr:uid="{00000000-0005-0000-0000-0000D70C0000}"/>
    <cellStyle name="W" xfId="3286" xr:uid="{00000000-0005-0000-0000-0000D80C0000}"/>
    <cellStyle name="Warning Text 2" xfId="3287" xr:uid="{00000000-0005-0000-0000-0000D90C0000}"/>
    <cellStyle name="Warning Text 2 2" xfId="3288" xr:uid="{00000000-0005-0000-0000-0000DA0C0000}"/>
    <cellStyle name="Warning Text 2 2 2" xfId="3289" xr:uid="{00000000-0005-0000-0000-0000DB0C0000}"/>
    <cellStyle name="Warning Text 2 3" xfId="3290" xr:uid="{00000000-0005-0000-0000-0000DC0C0000}"/>
    <cellStyle name="Warning Text 3" xfId="3291" xr:uid="{00000000-0005-0000-0000-0000DD0C0000}"/>
    <cellStyle name="Warning Text 3 2" xfId="3292" xr:uid="{00000000-0005-0000-0000-0000DE0C0000}"/>
    <cellStyle name="Warning Text 4" xfId="3293" xr:uid="{00000000-0005-0000-0000-0000DF0C0000}"/>
    <cellStyle name="Warning Text 5" xfId="3294" xr:uid="{00000000-0005-0000-0000-0000E00C0000}"/>
    <cellStyle name="WingdingsBlack" xfId="3295" xr:uid="{00000000-0005-0000-0000-0000E10C0000}"/>
    <cellStyle name="WingdingsRed" xfId="3296" xr:uid="{00000000-0005-0000-0000-0000E20C0000}"/>
    <cellStyle name="WingdingsWhite" xfId="3297" xr:uid="{00000000-0005-0000-0000-0000E30C0000}"/>
    <cellStyle name="wrap" xfId="3298" xr:uid="{00000000-0005-0000-0000-0000E40C0000}"/>
    <cellStyle name="Wไhrung [0]_35ERI8T2gbIEMixb4v26icuOo" xfId="3299" xr:uid="{00000000-0005-0000-0000-0000E50C0000}"/>
    <cellStyle name="Wไhrung_35ERI8T2gbIEMixb4v26icuOo" xfId="3300" xr:uid="{00000000-0005-0000-0000-0000E60C0000}"/>
    <cellStyle name="アクセント 1" xfId="3301" xr:uid="{00000000-0005-0000-0000-0000E70C0000}"/>
    <cellStyle name="アクセント 2" xfId="3302" xr:uid="{00000000-0005-0000-0000-0000E80C0000}"/>
    <cellStyle name="アクセント 3" xfId="3303" xr:uid="{00000000-0005-0000-0000-0000E90C0000}"/>
    <cellStyle name="アクセント 4" xfId="3304" xr:uid="{00000000-0005-0000-0000-0000EA0C0000}"/>
    <cellStyle name="アクセント 5" xfId="3305" xr:uid="{00000000-0005-0000-0000-0000EB0C0000}"/>
    <cellStyle name="アクセント 6" xfId="3306" xr:uid="{00000000-0005-0000-0000-0000EC0C0000}"/>
    <cellStyle name="ｵﾒﾁ｡ﾒﾃ爼ﾗ靉ﾁ篦ｧﾋﾅﾒﾂﾁﾔｵﾔ" xfId="3307" xr:uid="{00000000-0005-0000-0000-0000ED0C0000}"/>
    <cellStyle name="タイトル" xfId="3308" xr:uid="{00000000-0005-0000-0000-0000EE0C0000}"/>
    <cellStyle name="チェック セル" xfId="3309" xr:uid="{00000000-0005-0000-0000-0000EF0C0000}"/>
    <cellStyle name="どちらでもない" xfId="3310" xr:uid="{00000000-0005-0000-0000-0000F00C0000}"/>
    <cellStyle name="メモ" xfId="3311" xr:uid="{00000000-0005-0000-0000-0000F10C0000}"/>
    <cellStyle name="リンク セル" xfId="3312" xr:uid="{00000000-0005-0000-0000-0000F20C0000}"/>
    <cellStyle name="เครื่องหมายจุลภาค 10" xfId="3316" xr:uid="{00000000-0005-0000-0000-0000F30C0000}"/>
    <cellStyle name="เครื่องหมายจุลภาค 10 2" xfId="3317" xr:uid="{00000000-0005-0000-0000-0000F40C0000}"/>
    <cellStyle name="เครื่องหมายจุลภาค 11" xfId="3318" xr:uid="{00000000-0005-0000-0000-0000F50C0000}"/>
    <cellStyle name="เครื่องหมายจุลภาค 11 2" xfId="3319" xr:uid="{00000000-0005-0000-0000-0000F60C0000}"/>
    <cellStyle name="เครื่องหมายจุลภาค 12" xfId="3320" xr:uid="{00000000-0005-0000-0000-0000F70C0000}"/>
    <cellStyle name="เครื่องหมายจุลภาค 12 2" xfId="3321" xr:uid="{00000000-0005-0000-0000-0000F80C0000}"/>
    <cellStyle name="เครื่องหมายจุลภาค 13" xfId="3322" xr:uid="{00000000-0005-0000-0000-0000F90C0000}"/>
    <cellStyle name="เครื่องหมายจุลภาค 14" xfId="3323" xr:uid="{00000000-0005-0000-0000-0000FA0C0000}"/>
    <cellStyle name="เครื่องหมายจุลภาค 14 2" xfId="3324" xr:uid="{00000000-0005-0000-0000-0000FB0C0000}"/>
    <cellStyle name="เครื่องหมายจุลภาค 2" xfId="3325" xr:uid="{00000000-0005-0000-0000-0000FC0C0000}"/>
    <cellStyle name="เครื่องหมายจุลภาค 2 2" xfId="3326" xr:uid="{00000000-0005-0000-0000-0000FD0C0000}"/>
    <cellStyle name="เครื่องหมายจุลภาค 2 3" xfId="3327" xr:uid="{00000000-0005-0000-0000-0000FE0C0000}"/>
    <cellStyle name="เครื่องหมายจุลภาค 2 3 2" xfId="3328" xr:uid="{00000000-0005-0000-0000-0000FF0C0000}"/>
    <cellStyle name="เครื่องหมายจุลภาค 3" xfId="3329" xr:uid="{00000000-0005-0000-0000-0000000D0000}"/>
    <cellStyle name="เครื่องหมายจุลภาค 3 2" xfId="3330" xr:uid="{00000000-0005-0000-0000-0000010D0000}"/>
    <cellStyle name="เครื่องหมายจุลภาค 3 2 2" xfId="3331" xr:uid="{00000000-0005-0000-0000-0000020D0000}"/>
    <cellStyle name="เครื่องหมายจุลภาค 3 3" xfId="3332" xr:uid="{00000000-0005-0000-0000-0000030D0000}"/>
    <cellStyle name="เครื่องหมายจุลภาค 3 3 2" xfId="3333" xr:uid="{00000000-0005-0000-0000-0000040D0000}"/>
    <cellStyle name="เครื่องหมายจุลภาค 3 4" xfId="3334" xr:uid="{00000000-0005-0000-0000-0000050D0000}"/>
    <cellStyle name="เครื่องหมายจุลภาค 3 4 2" xfId="3335" xr:uid="{00000000-0005-0000-0000-0000060D0000}"/>
    <cellStyle name="เครื่องหมายจุลภาค 3 5" xfId="3336" xr:uid="{00000000-0005-0000-0000-0000070D0000}"/>
    <cellStyle name="เครื่องหมายจุลภาค 4" xfId="3337" xr:uid="{00000000-0005-0000-0000-0000080D0000}"/>
    <cellStyle name="เครื่องหมายจุลภาค 5" xfId="3338" xr:uid="{00000000-0005-0000-0000-0000090D0000}"/>
    <cellStyle name="เครื่องหมายจุลภาค 6" xfId="3339" xr:uid="{00000000-0005-0000-0000-00000A0D0000}"/>
    <cellStyle name="เครื่องหมายจุลภาค 6 2" xfId="3340" xr:uid="{00000000-0005-0000-0000-00000B0D0000}"/>
    <cellStyle name="เครื่องหมายจุลภาค 7" xfId="3341" xr:uid="{00000000-0005-0000-0000-00000C0D0000}"/>
    <cellStyle name="เครื่องหมายจุลภาค 8" xfId="3342" xr:uid="{00000000-0005-0000-0000-00000D0D0000}"/>
    <cellStyle name="เครื่องหมายจุลภาค 9" xfId="3343" xr:uid="{00000000-0005-0000-0000-00000E0D0000}"/>
    <cellStyle name="เครื่องหมายจุลภาค 9 2" xfId="3344" xr:uid="{00000000-0005-0000-0000-00000F0D0000}"/>
    <cellStyle name="เครื่องหมายจุลภาค 9 2 2" xfId="3345" xr:uid="{00000000-0005-0000-0000-0000100D0000}"/>
    <cellStyle name="เครื่องหมายจุลภาค 9 3" xfId="3346" xr:uid="{00000000-0005-0000-0000-0000110D0000}"/>
    <cellStyle name="เครื่องหมายจุลภาค_sum M12-2010 MIMO Tech" xfId="3347" xr:uid="{00000000-0005-0000-0000-0000120D0000}"/>
    <cellStyle name="เชื่อมโยงหลายมิติ" xfId="3349" xr:uid="{00000000-0005-0000-0000-0000130D0000}"/>
    <cellStyle name="เชื่อมโยงหลายมิติ 2" xfId="3350" xr:uid="{00000000-0005-0000-0000-0000140D0000}"/>
    <cellStyle name="เซลล์ตรวจสอบ 2" xfId="3351" xr:uid="{00000000-0005-0000-0000-0000150D0000}"/>
    <cellStyle name="เซลล์ที่มีการเชื่อมโยง 2" xfId="3352" xr:uid="{00000000-0005-0000-0000-0000160D0000}"/>
    <cellStyle name="เปอร์เซ็นต์ 2" xfId="3389" xr:uid="{00000000-0005-0000-0000-0000170D0000}"/>
    <cellStyle name="เปอร์เซ็นต์ 3" xfId="3390" xr:uid="{00000000-0005-0000-0000-0000180D0000}"/>
    <cellStyle name="เปอร์เซ็นต์ 3 2" xfId="3391" xr:uid="{00000000-0005-0000-0000-0000190D0000}"/>
    <cellStyle name="แย่ 2" xfId="3393" xr:uid="{00000000-0005-0000-0000-00001A0D0000}"/>
    <cellStyle name="แสดงผล 2" xfId="3409" xr:uid="{00000000-0005-0000-0000-00001B0D0000}"/>
    <cellStyle name="การคำนวณ 2" xfId="3313" xr:uid="{00000000-0005-0000-0000-00001C0D0000}"/>
    <cellStyle name="ข้อความเตือน 2" xfId="3314" xr:uid="{00000000-0005-0000-0000-00001D0D0000}"/>
    <cellStyle name="ข้อความอธิบาย 2" xfId="3315" xr:uid="{00000000-0005-0000-0000-00001E0D0000}"/>
    <cellStyle name="ชื่อเรื่อง 2" xfId="3348" xr:uid="{00000000-0005-0000-0000-00001F0D0000}"/>
    <cellStyle name="ณfน๔_NTCณ๘ป๙ (2)" xfId="3353" xr:uid="{00000000-0005-0000-0000-0000200D0000}"/>
    <cellStyle name="ดี 2" xfId="3354" xr:uid="{00000000-0005-0000-0000-0000210D0000}"/>
    <cellStyle name="ตามการเชื่อมโยงหลายมิติ" xfId="3355" xr:uid="{00000000-0005-0000-0000-0000220D0000}"/>
    <cellStyle name="ตามการเชื่อมโยงหลายมิติ 2" xfId="3356" xr:uid="{00000000-0005-0000-0000-0000230D0000}"/>
    <cellStyle name="น้บะภฒ_95" xfId="3357" xr:uid="{00000000-0005-0000-0000-0000240D0000}"/>
    <cellStyle name="ปกติ 2" xfId="3358" xr:uid="{00000000-0005-0000-0000-0000250D0000}"/>
    <cellStyle name="ปกติ 2 2" xfId="3359" xr:uid="{00000000-0005-0000-0000-0000260D0000}"/>
    <cellStyle name="ปกติ 2 2 2" xfId="3360" xr:uid="{00000000-0005-0000-0000-0000270D0000}"/>
    <cellStyle name="ปกติ 2 2 2 2" xfId="3361" xr:uid="{00000000-0005-0000-0000-0000280D0000}"/>
    <cellStyle name="ปกติ 2 2 3" xfId="3362" xr:uid="{00000000-0005-0000-0000-0000290D0000}"/>
    <cellStyle name="ปกติ 2 2 4" xfId="3363" xr:uid="{00000000-0005-0000-0000-00002A0D0000}"/>
    <cellStyle name="ปกติ 2 3" xfId="3364" xr:uid="{00000000-0005-0000-0000-00002B0D0000}"/>
    <cellStyle name="ปกติ 2 3 2" xfId="3365" xr:uid="{00000000-0005-0000-0000-00002C0D0000}"/>
    <cellStyle name="ปกติ 2 4" xfId="3366" xr:uid="{00000000-0005-0000-0000-00002D0D0000}"/>
    <cellStyle name="ปกติ 2 4 2" xfId="3367" xr:uid="{00000000-0005-0000-0000-00002E0D0000}"/>
    <cellStyle name="ปกติ 2 5" xfId="3368" xr:uid="{00000000-0005-0000-0000-00002F0D0000}"/>
    <cellStyle name="ปกติ 3" xfId="3369" xr:uid="{00000000-0005-0000-0000-0000300D0000}"/>
    <cellStyle name="ปกติ 3 2" xfId="3370" xr:uid="{00000000-0005-0000-0000-0000310D0000}"/>
    <cellStyle name="ปกติ 3 2 2" xfId="3371" xr:uid="{00000000-0005-0000-0000-0000320D0000}"/>
    <cellStyle name="ปกติ 3 2 2 2" xfId="3372" xr:uid="{00000000-0005-0000-0000-0000330D0000}"/>
    <cellStyle name="ปกติ 3 2 3" xfId="3373" xr:uid="{00000000-0005-0000-0000-0000340D0000}"/>
    <cellStyle name="ปกติ 3 2_AIN OPEX 2011" xfId="3374" xr:uid="{00000000-0005-0000-0000-0000350D0000}"/>
    <cellStyle name="ปกติ 3 3" xfId="3375" xr:uid="{00000000-0005-0000-0000-0000360D0000}"/>
    <cellStyle name="ปกติ 3 4" xfId="3376" xr:uid="{00000000-0005-0000-0000-0000370D0000}"/>
    <cellStyle name="ปกติ 3_AIN OPEX 2011" xfId="3377" xr:uid="{00000000-0005-0000-0000-0000380D0000}"/>
    <cellStyle name="ปกติ 4" xfId="3378" xr:uid="{00000000-0005-0000-0000-0000390D0000}"/>
    <cellStyle name="ปกติ 5" xfId="3379" xr:uid="{00000000-0005-0000-0000-00003A0D0000}"/>
    <cellStyle name="ปกติ 6" xfId="3380" xr:uid="{00000000-0005-0000-0000-00003B0D0000}"/>
    <cellStyle name="ปกติ 6 2" xfId="3381" xr:uid="{00000000-0005-0000-0000-00003C0D0000}"/>
    <cellStyle name="ปกติ 7" xfId="3382" xr:uid="{00000000-0005-0000-0000-00003D0D0000}"/>
    <cellStyle name="ปกติ 7 2" xfId="3383" xr:uid="{00000000-0005-0000-0000-00003E0D0000}"/>
    <cellStyle name="ปกติ 8" xfId="3384" xr:uid="{00000000-0005-0000-0000-00003F0D0000}"/>
    <cellStyle name="ปกติ 8 2" xfId="3385" xr:uid="{00000000-0005-0000-0000-0000400D0000}"/>
    <cellStyle name="ปกติ_4502004" xfId="3386" xr:uid="{00000000-0005-0000-0000-0000410D0000}"/>
    <cellStyle name="ป้อนค่า 2" xfId="3387" xr:uid="{00000000-0005-0000-0000-0000420D0000}"/>
    <cellStyle name="ปานกลาง 2" xfId="3388" xr:uid="{00000000-0005-0000-0000-0000430D0000}"/>
    <cellStyle name="ผลรวม 2" xfId="3392" xr:uid="{00000000-0005-0000-0000-0000440D0000}"/>
    <cellStyle name="ฤ?ธถ [0]_95" xfId="3394" xr:uid="{00000000-0005-0000-0000-0000450D0000}"/>
    <cellStyle name="ฤ?ธถ_95" xfId="3395" xr:uid="{00000000-0005-0000-0000-0000460D0000}"/>
    <cellStyle name="ฤธถ [0]_0e82ylkxXsZu0YORaMwizTk2E" xfId="3396" xr:uid="{00000000-0005-0000-0000-0000470D0000}"/>
    <cellStyle name="ฤธถ_0e82ylkxXsZu0YORaMwizTk2E" xfId="3397" xr:uid="{00000000-0005-0000-0000-0000480D0000}"/>
    <cellStyle name="ลวดลาย" xfId="3398" xr:uid="{00000000-0005-0000-0000-0000490D0000}"/>
    <cellStyle name="ล๋ศญ [0]_0e82ylkxXsZu0YORaMwizTk2E" xfId="3399" xr:uid="{00000000-0005-0000-0000-00004A0D0000}"/>
    <cellStyle name="ล๋ศญ_0e82ylkxXsZu0YORaMwizTk2E" xfId="3400" xr:uid="{00000000-0005-0000-0000-00004B0D0000}"/>
    <cellStyle name="ลักษณะ 1" xfId="3401" xr:uid="{00000000-0005-0000-0000-00004C0D0000}"/>
    <cellStyle name="วฅมุ_4ฟ๙ฝวภ๛" xfId="3402" xr:uid="{00000000-0005-0000-0000-00004D0D0000}"/>
    <cellStyle name="ส่วนที่ถูกเน้น1 2" xfId="3403" xr:uid="{00000000-0005-0000-0000-00004E0D0000}"/>
    <cellStyle name="ส่วนที่ถูกเน้น2 2" xfId="3404" xr:uid="{00000000-0005-0000-0000-00004F0D0000}"/>
    <cellStyle name="ส่วนที่ถูกเน้น3 2" xfId="3405" xr:uid="{00000000-0005-0000-0000-0000500D0000}"/>
    <cellStyle name="ส่วนที่ถูกเน้น4 2" xfId="3406" xr:uid="{00000000-0005-0000-0000-0000510D0000}"/>
    <cellStyle name="ส่วนที่ถูกเน้น5 2" xfId="3407" xr:uid="{00000000-0005-0000-0000-0000520D0000}"/>
    <cellStyle name="ส่วนที่ถูกเน้น6 2" xfId="3408" xr:uid="{00000000-0005-0000-0000-0000530D0000}"/>
    <cellStyle name="หมายเหตุ 2" xfId="3410" xr:uid="{00000000-0005-0000-0000-0000540D0000}"/>
    <cellStyle name="หัวเรื่อง 1 2" xfId="3411" xr:uid="{00000000-0005-0000-0000-0000550D0000}"/>
    <cellStyle name="หัวเรื่อง 2 2" xfId="3412" xr:uid="{00000000-0005-0000-0000-0000560D0000}"/>
    <cellStyle name="หัวเรื่อง 3 2" xfId="3413" xr:uid="{00000000-0005-0000-0000-0000570D0000}"/>
    <cellStyle name="หัวเรื่อง 4 2" xfId="3414" xr:uid="{00000000-0005-0000-0000-0000580D0000}"/>
    <cellStyle name="ơ᪒＀＀＀＀＀＀＀＀＀＀＀＀＀＀＀＀＀＀＀＀＀＀＀＀＀＀＀＀ma_QTR94_95_1ฟ๙ศธบ๑ณปฟช (2)" xfId="3415" xr:uid="{00000000-0005-0000-0000-0000590D0000}"/>
    <cellStyle name="…_x000e__x000a_ธ๎_x000c_U_x0001_ฅ_x0005_ด_x000a__x0007__x0001__x0001_" xfId="3416" xr:uid="{00000000-0005-0000-0000-00005A0D0000}"/>
    <cellStyle name="_x001d_๐7_x000c_๎_x0017__x000d_เU_x0001_า_x0006_|!_x0007__x0001__x0001_" xfId="3417" xr:uid="{00000000-0005-0000-0000-00005B0D0000}"/>
    <cellStyle name="_x001d_๐7_x000c_๎_x0017__x000d_เU_x0001_า_x0006_!_x0007__x0001__x0001_" xfId="3418" xr:uid="{00000000-0005-0000-0000-00005C0D0000}"/>
    <cellStyle name="_xddb0_̟ᩒb_xdddc_̟ᩢb_xde1c_̟ᩲbơ᪂bơ᪒＀＀＀＀＀＀＀＀＀＀＀＀＀＀＀＀＀＀＀＀＀＀＀＀＀＀＀＀ma_QTR94_95_1ฟ๙ศธบ๑ณปฟช (2)" xfId="3419" xr:uid="{00000000-0005-0000-0000-00005D0D0000}"/>
    <cellStyle name="콤마 [0]_SGV" xfId="3420" xr:uid="{00000000-0005-0000-0000-00005E0D0000}"/>
    <cellStyle name="콤마_SGV" xfId="3421" xr:uid="{00000000-0005-0000-0000-00005F0D0000}"/>
    <cellStyle name="통화 [0]_PERSONAL" xfId="3422" xr:uid="{00000000-0005-0000-0000-0000600D0000}"/>
    <cellStyle name="통화_PERSONAL" xfId="3423" xr:uid="{00000000-0005-0000-0000-0000610D0000}"/>
    <cellStyle name="표준_PERSONAL" xfId="3424" xr:uid="{00000000-0005-0000-0000-0000620D0000}"/>
    <cellStyle name="一般_~4664860" xfId="3425" xr:uid="{00000000-0005-0000-0000-0000630D0000}"/>
    <cellStyle name="入力" xfId="3426" xr:uid="{00000000-0005-0000-0000-0000640D0000}"/>
    <cellStyle name="出力" xfId="3427" xr:uid="{00000000-0005-0000-0000-0000650D0000}"/>
    <cellStyle name="出力 2" xfId="3428" xr:uid="{00000000-0005-0000-0000-0000660D0000}"/>
    <cellStyle name="千位[0]_laroux" xfId="3429" xr:uid="{00000000-0005-0000-0000-0000670D0000}"/>
    <cellStyle name="千位分隔[0]_2.5G报价模板" xfId="3430" xr:uid="{00000000-0005-0000-0000-0000680D0000}"/>
    <cellStyle name="千位分隔_10原料汇总" xfId="3431" xr:uid="{00000000-0005-0000-0000-0000690D0000}"/>
    <cellStyle name="千分位[0]_laroux" xfId="3432" xr:uid="{00000000-0005-0000-0000-00006A0D0000}"/>
    <cellStyle name="千分位_laroux" xfId="3433" xr:uid="{00000000-0005-0000-0000-00006B0D0000}"/>
    <cellStyle name="后继超级链接" xfId="3434" xr:uid="{00000000-0005-0000-0000-00006C0D0000}"/>
    <cellStyle name="好" xfId="3435" xr:uid="{00000000-0005-0000-0000-00006D0D0000}"/>
    <cellStyle name="好_BUDGET REV   COST ASC Y 2009 with out L3 Nokia PhoneOne 570k" xfId="3436" xr:uid="{00000000-0005-0000-0000-00006E0D0000}"/>
    <cellStyle name="好_BUDGET REV   COST ASC Y 2009 with out L3 Nokia PhoneOne 570k_AIN_PL_BS_2010_06" xfId="3437" xr:uid="{00000000-0005-0000-0000-00006F0D0000}"/>
    <cellStyle name="好_FORECAST TEB 3 YEAR" xfId="3438" xr:uid="{00000000-0005-0000-0000-0000700D0000}"/>
    <cellStyle name="好_FORECAST TEB 3 YEAR_AIN_PL_BS_2010_06" xfId="3439" xr:uid="{00000000-0005-0000-0000-0000710D0000}"/>
    <cellStyle name="差" xfId="3440" xr:uid="{00000000-0005-0000-0000-0000720D0000}"/>
    <cellStyle name="差_BUDGET REV   COST ASC Y 2009 with out L3 Nokia PhoneOne 570k" xfId="3441" xr:uid="{00000000-0005-0000-0000-0000730D0000}"/>
    <cellStyle name="差_BUDGET REV   COST ASC Y 2009 with out L3 Nokia PhoneOne 570k_AIN_PL_BS_2010_06" xfId="3442" xr:uid="{00000000-0005-0000-0000-0000740D0000}"/>
    <cellStyle name="差_FORECAST TEB 3 YEAR" xfId="3443" xr:uid="{00000000-0005-0000-0000-0000750D0000}"/>
    <cellStyle name="差_FORECAST TEB 3 YEAR_AIN_PL_BS_2010_06" xfId="3444" xr:uid="{00000000-0005-0000-0000-0000760D0000}"/>
    <cellStyle name="常规_03-三表 (1)" xfId="3445" xr:uid="{00000000-0005-0000-0000-0000770D0000}"/>
    <cellStyle name="强调文字颜色 1" xfId="3446" xr:uid="{00000000-0005-0000-0000-0000780D0000}"/>
    <cellStyle name="强调文字颜色 2" xfId="3447" xr:uid="{00000000-0005-0000-0000-0000790D0000}"/>
    <cellStyle name="强调文字颜色 3" xfId="3448" xr:uid="{00000000-0005-0000-0000-00007A0D0000}"/>
    <cellStyle name="强调文字颜色 4" xfId="3449" xr:uid="{00000000-0005-0000-0000-00007B0D0000}"/>
    <cellStyle name="强调文字颜色 5" xfId="3450" xr:uid="{00000000-0005-0000-0000-00007C0D0000}"/>
    <cellStyle name="强调文字颜色 6" xfId="3451" xr:uid="{00000000-0005-0000-0000-00007D0D0000}"/>
    <cellStyle name="悪い" xfId="3452" xr:uid="{00000000-0005-0000-0000-00007E0D0000}"/>
    <cellStyle name="未定義" xfId="3453" xr:uid="{00000000-0005-0000-0000-00007F0D0000}"/>
    <cellStyle name="标题" xfId="3454" xr:uid="{00000000-0005-0000-0000-0000800D0000}"/>
    <cellStyle name="标题 1" xfId="3455" xr:uid="{00000000-0005-0000-0000-0000810D0000}"/>
    <cellStyle name="标题 2" xfId="3456" xr:uid="{00000000-0005-0000-0000-0000820D0000}"/>
    <cellStyle name="标题 3" xfId="3457" xr:uid="{00000000-0005-0000-0000-0000830D0000}"/>
    <cellStyle name="标题 4" xfId="3458" xr:uid="{00000000-0005-0000-0000-0000840D0000}"/>
    <cellStyle name="桁区切り [0.00]_5F0BF400" xfId="3459" xr:uid="{00000000-0005-0000-0000-0000850D0000}"/>
    <cellStyle name="桁区切り_laroux" xfId="3460" xr:uid="{00000000-0005-0000-0000-0000860D0000}"/>
    <cellStyle name="检查单元格" xfId="3461" xr:uid="{00000000-0005-0000-0000-0000870D0000}"/>
    <cellStyle name="標準_05_AR862為替評価替え確認リスト印刷_帳票レイアウト" xfId="3462" xr:uid="{00000000-0005-0000-0000-0000880D0000}"/>
    <cellStyle name="汇总" xfId="3463" xr:uid="{00000000-0005-0000-0000-0000890D0000}"/>
    <cellStyle name="注释" xfId="3464" xr:uid="{00000000-0005-0000-0000-00008A0D0000}"/>
    <cellStyle name="爼ﾗ靉ﾁ篦ｧﾋﾅﾒﾂﾁﾔｵﾔ" xfId="3465" xr:uid="{00000000-0005-0000-0000-00008B0D0000}"/>
    <cellStyle name="良い" xfId="3466" xr:uid="{00000000-0005-0000-0000-00008C0D0000}"/>
    <cellStyle name="見出し 1" xfId="3467" xr:uid="{00000000-0005-0000-0000-00008D0D0000}"/>
    <cellStyle name="見出し 2" xfId="3468" xr:uid="{00000000-0005-0000-0000-00008E0D0000}"/>
    <cellStyle name="見出し 3" xfId="3469" xr:uid="{00000000-0005-0000-0000-00008F0D0000}"/>
    <cellStyle name="見出し 4" xfId="3470" xr:uid="{00000000-0005-0000-0000-0000900D0000}"/>
    <cellStyle name="解释性文本" xfId="3471" xr:uid="{00000000-0005-0000-0000-0000910D0000}"/>
    <cellStyle name="計算" xfId="3472" xr:uid="{00000000-0005-0000-0000-0000920D0000}"/>
    <cellStyle name="説明文" xfId="3473" xr:uid="{00000000-0005-0000-0000-0000930D0000}"/>
    <cellStyle name="警告文" xfId="3474" xr:uid="{00000000-0005-0000-0000-0000940D0000}"/>
    <cellStyle name="警告文本" xfId="3475" xr:uid="{00000000-0005-0000-0000-0000950D0000}"/>
    <cellStyle name="计算" xfId="3476" xr:uid="{00000000-0005-0000-0000-0000960D0000}"/>
    <cellStyle name="貨幣 [0]_liz-ss" xfId="3477" xr:uid="{00000000-0005-0000-0000-0000970D0000}"/>
    <cellStyle name="貨幣[0]_LC (2)" xfId="3478" xr:uid="{00000000-0005-0000-0000-0000980D0000}"/>
    <cellStyle name="貨幣_LC (2)" xfId="3479" xr:uid="{00000000-0005-0000-0000-0000990D0000}"/>
    <cellStyle name="超级链接" xfId="3480" xr:uid="{00000000-0005-0000-0000-00009A0D0000}"/>
    <cellStyle name="输入" xfId="3481" xr:uid="{00000000-0005-0000-0000-00009B0D0000}"/>
    <cellStyle name="输出" xfId="3482" xr:uid="{00000000-0005-0000-0000-00009C0D0000}"/>
    <cellStyle name="适中" xfId="3483" xr:uid="{00000000-0005-0000-0000-00009D0D0000}"/>
    <cellStyle name="通貨 [0.00]_laroux" xfId="3484" xr:uid="{00000000-0005-0000-0000-00009E0D0000}"/>
    <cellStyle name="通貨_laroux" xfId="3485" xr:uid="{00000000-0005-0000-0000-00009F0D0000}"/>
    <cellStyle name="链接单元格" xfId="3486" xr:uid="{00000000-0005-0000-0000-0000A00D0000}"/>
    <cellStyle name="集計" xfId="3487" xr:uid="{00000000-0005-0000-0000-0000A10D0000}"/>
  </cellStyles>
  <dxfs count="0"/>
  <tableStyles count="0" defaultTableStyle="TableStyleMedium9" defaultPivotStyle="PivotStyleLight16"/>
  <colors>
    <mruColors>
      <color rgb="FF00FF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R123"/>
  <sheetViews>
    <sheetView tabSelected="1" view="pageBreakPreview" zoomScale="90" zoomScaleNormal="90" zoomScaleSheetLayoutView="90" workbookViewId="0">
      <selection activeCell="F123" sqref="F123"/>
    </sheetView>
  </sheetViews>
  <sheetFormatPr defaultColWidth="9.09765625" defaultRowHeight="24" customHeight="1" outlineLevelRow="1"/>
  <cols>
    <col min="1" max="1" width="55.69921875" style="145" customWidth="1"/>
    <col min="2" max="2" width="8.3984375" style="141" bestFit="1" customWidth="1"/>
    <col min="3" max="3" width="1.3984375" style="145" customWidth="1"/>
    <col min="4" max="4" width="16.69921875" style="146" customWidth="1"/>
    <col min="5" max="5" width="1.3984375" style="146" customWidth="1"/>
    <col min="6" max="6" width="16.69921875" style="146" customWidth="1"/>
    <col min="7" max="7" width="1.3984375" style="146" customWidth="1"/>
    <col min="8" max="8" width="16.69921875" style="146" customWidth="1"/>
    <col min="9" max="9" width="1.3984375" style="146" customWidth="1"/>
    <col min="10" max="10" width="16.69921875" style="146" customWidth="1"/>
    <col min="11" max="12" width="13.09765625" style="134" bestFit="1" customWidth="1"/>
    <col min="13" max="13" width="3.09765625" style="18" customWidth="1"/>
    <col min="14" max="14" width="16.3984375" style="18" bestFit="1" customWidth="1"/>
    <col min="15" max="15" width="14.8984375" style="134" bestFit="1" customWidth="1"/>
    <col min="16" max="16384" width="9.09765625" style="134"/>
  </cols>
  <sheetData>
    <row r="1" spans="1:15" ht="24" customHeight="1">
      <c r="A1" s="286" t="s">
        <v>0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5" ht="24" customHeight="1">
      <c r="A2" s="286" t="s">
        <v>1</v>
      </c>
      <c r="B2" s="286"/>
      <c r="C2" s="286"/>
      <c r="D2" s="286"/>
      <c r="E2" s="286"/>
      <c r="F2" s="286"/>
      <c r="G2" s="286"/>
      <c r="H2" s="286"/>
      <c r="I2" s="286"/>
      <c r="J2" s="286"/>
    </row>
    <row r="3" spans="1:15" ht="24" customHeight="1">
      <c r="A3" s="286" t="s">
        <v>2</v>
      </c>
      <c r="B3" s="286"/>
      <c r="C3" s="286"/>
      <c r="D3" s="286"/>
      <c r="E3" s="286"/>
      <c r="F3" s="286"/>
      <c r="G3" s="286"/>
      <c r="H3" s="286"/>
      <c r="I3" s="286"/>
      <c r="J3" s="286"/>
      <c r="M3" s="39"/>
      <c r="N3" s="39"/>
    </row>
    <row r="4" spans="1:15" ht="24" customHeight="1">
      <c r="A4" s="287" t="s">
        <v>3</v>
      </c>
      <c r="B4" s="287"/>
      <c r="C4" s="287"/>
      <c r="D4" s="287"/>
      <c r="E4" s="287"/>
      <c r="F4" s="287"/>
      <c r="G4" s="287"/>
      <c r="H4" s="287"/>
      <c r="I4" s="287"/>
      <c r="J4" s="287"/>
      <c r="M4" s="39"/>
      <c r="N4" s="39"/>
    </row>
    <row r="5" spans="1:15" ht="9" customHeight="1">
      <c r="A5" s="134"/>
      <c r="B5" s="160"/>
      <c r="C5" s="134"/>
      <c r="D5" s="134"/>
      <c r="E5" s="134"/>
      <c r="F5" s="134"/>
      <c r="G5" s="134"/>
      <c r="H5" s="134"/>
      <c r="I5" s="134"/>
      <c r="J5" s="134"/>
    </row>
    <row r="6" spans="1:15" ht="22.5" customHeight="1">
      <c r="B6" s="139" t="s">
        <v>4</v>
      </c>
      <c r="D6" s="288" t="s">
        <v>5</v>
      </c>
      <c r="E6" s="288"/>
      <c r="F6" s="288"/>
      <c r="H6" s="288" t="s">
        <v>6</v>
      </c>
      <c r="I6" s="288"/>
      <c r="J6" s="288"/>
    </row>
    <row r="7" spans="1:15" ht="22.5" customHeight="1">
      <c r="A7" s="134"/>
      <c r="C7" s="149"/>
      <c r="D7" s="161" t="s">
        <v>7</v>
      </c>
      <c r="E7" s="161"/>
      <c r="F7" s="161" t="s">
        <v>7</v>
      </c>
      <c r="G7" s="161"/>
      <c r="H7" s="161" t="s">
        <v>7</v>
      </c>
      <c r="I7" s="161"/>
      <c r="J7" s="161" t="s">
        <v>7</v>
      </c>
    </row>
    <row r="8" spans="1:15" ht="22.5" customHeight="1">
      <c r="A8" s="134"/>
      <c r="B8" s="139"/>
      <c r="C8" s="149"/>
      <c r="D8" s="161" t="s">
        <v>8</v>
      </c>
      <c r="E8" s="161"/>
      <c r="F8" s="161" t="s">
        <v>9</v>
      </c>
      <c r="G8" s="161"/>
      <c r="H8" s="161" t="str">
        <f>D8</f>
        <v>30 กันยายน</v>
      </c>
      <c r="I8" s="161"/>
      <c r="J8" s="161" t="s">
        <v>9</v>
      </c>
    </row>
    <row r="9" spans="1:15" ht="22.5" customHeight="1">
      <c r="A9" s="162"/>
      <c r="B9" s="160"/>
      <c r="C9" s="149"/>
      <c r="D9" s="142" t="s">
        <v>10</v>
      </c>
      <c r="E9" s="142"/>
      <c r="F9" s="143" t="s">
        <v>11</v>
      </c>
      <c r="G9" s="142"/>
      <c r="H9" s="142" t="s">
        <v>10</v>
      </c>
      <c r="I9" s="142"/>
      <c r="J9" s="143" t="s">
        <v>11</v>
      </c>
    </row>
    <row r="10" spans="1:15" ht="22.5" customHeight="1">
      <c r="B10" s="160"/>
      <c r="C10" s="149"/>
      <c r="D10" s="139" t="s">
        <v>12</v>
      </c>
      <c r="E10" s="161"/>
      <c r="F10" s="161"/>
      <c r="G10" s="161"/>
      <c r="H10" s="139" t="s">
        <v>12</v>
      </c>
      <c r="I10" s="161"/>
      <c r="J10" s="161"/>
    </row>
    <row r="11" spans="1:15" ht="22.5" customHeight="1">
      <c r="A11" s="163" t="s">
        <v>13</v>
      </c>
      <c r="B11" s="160"/>
      <c r="C11" s="149"/>
      <c r="D11" s="139"/>
      <c r="E11" s="161"/>
      <c r="F11" s="161"/>
      <c r="G11" s="161"/>
      <c r="H11" s="139"/>
      <c r="I11" s="161"/>
      <c r="J11" s="161"/>
    </row>
    <row r="12" spans="1:15" s="156" customFormat="1" ht="22.5" customHeight="1">
      <c r="A12" s="140" t="s">
        <v>14</v>
      </c>
      <c r="B12" s="164"/>
      <c r="C12" s="165"/>
      <c r="D12" s="1"/>
      <c r="E12" s="1"/>
      <c r="F12" s="1"/>
      <c r="G12" s="1"/>
      <c r="H12" s="1"/>
      <c r="I12" s="1"/>
      <c r="J12" s="1"/>
      <c r="M12" s="18"/>
      <c r="N12" s="40"/>
    </row>
    <row r="13" spans="1:15" s="156" customFormat="1" ht="22.5" customHeight="1">
      <c r="A13" s="166" t="s">
        <v>15</v>
      </c>
      <c r="B13" s="164">
        <v>18</v>
      </c>
      <c r="C13" s="165"/>
      <c r="D13" s="8">
        <v>9357867</v>
      </c>
      <c r="E13" s="1"/>
      <c r="F13" s="21">
        <v>12739290</v>
      </c>
      <c r="G13" s="1"/>
      <c r="H13" s="21">
        <v>784823</v>
      </c>
      <c r="I13" s="1"/>
      <c r="J13" s="21">
        <v>469912</v>
      </c>
      <c r="K13" s="167"/>
      <c r="L13" s="167"/>
      <c r="M13" s="167"/>
      <c r="N13" s="167"/>
      <c r="O13" s="167"/>
    </row>
    <row r="14" spans="1:15" s="156" customFormat="1" ht="22.4" customHeight="1">
      <c r="A14" s="166" t="s">
        <v>16</v>
      </c>
      <c r="B14" s="164">
        <v>3</v>
      </c>
      <c r="C14" s="165"/>
      <c r="D14" s="8">
        <v>1035345</v>
      </c>
      <c r="E14" s="1"/>
      <c r="F14" s="21">
        <v>1380728</v>
      </c>
      <c r="G14" s="1"/>
      <c r="H14" s="46">
        <v>0</v>
      </c>
      <c r="I14" s="1"/>
      <c r="J14" s="46">
        <v>0</v>
      </c>
      <c r="K14" s="167"/>
      <c r="L14" s="167"/>
      <c r="M14" s="167"/>
      <c r="N14" s="167"/>
      <c r="O14" s="167"/>
    </row>
    <row r="15" spans="1:15" s="156" customFormat="1" ht="22.5" customHeight="1">
      <c r="A15" s="166" t="s">
        <v>17</v>
      </c>
      <c r="B15" s="164"/>
      <c r="C15" s="165"/>
      <c r="D15" s="57">
        <v>0</v>
      </c>
      <c r="E15" s="1"/>
      <c r="F15" s="21">
        <v>11200</v>
      </c>
      <c r="G15" s="1"/>
      <c r="H15" s="46">
        <v>0</v>
      </c>
      <c r="I15" s="1"/>
      <c r="J15" s="46">
        <v>0</v>
      </c>
      <c r="K15" s="167"/>
      <c r="L15" s="167"/>
      <c r="M15" s="167"/>
      <c r="N15" s="167"/>
      <c r="O15" s="167"/>
    </row>
    <row r="16" spans="1:15" s="156" customFormat="1" ht="22.5" customHeight="1">
      <c r="A16" s="166" t="s">
        <v>18</v>
      </c>
      <c r="B16" s="164" t="s">
        <v>19</v>
      </c>
      <c r="C16" s="165"/>
      <c r="D16" s="8">
        <v>18266554</v>
      </c>
      <c r="E16" s="1"/>
      <c r="F16" s="21">
        <v>16552288</v>
      </c>
      <c r="G16" s="1"/>
      <c r="H16" s="21">
        <v>110800</v>
      </c>
      <c r="I16" s="1"/>
      <c r="J16" s="21">
        <v>422384</v>
      </c>
      <c r="K16" s="167"/>
      <c r="L16" s="167"/>
      <c r="M16" s="167"/>
      <c r="N16" s="167"/>
      <c r="O16" s="167"/>
    </row>
    <row r="17" spans="1:15" s="156" customFormat="1" ht="22.5" customHeight="1">
      <c r="A17" s="166" t="s">
        <v>20</v>
      </c>
      <c r="B17" s="164">
        <v>5</v>
      </c>
      <c r="C17" s="165"/>
      <c r="D17" s="8">
        <f>2280527+1</f>
        <v>2280528</v>
      </c>
      <c r="E17" s="1"/>
      <c r="F17" s="21">
        <v>1819811</v>
      </c>
      <c r="G17" s="1"/>
      <c r="H17" s="46">
        <v>0</v>
      </c>
      <c r="I17" s="1"/>
      <c r="J17" s="46">
        <v>0</v>
      </c>
      <c r="K17" s="167"/>
      <c r="L17" s="167"/>
      <c r="M17" s="167"/>
      <c r="N17" s="167"/>
      <c r="O17" s="167"/>
    </row>
    <row r="18" spans="1:15" s="156" customFormat="1" ht="22.5" customHeight="1">
      <c r="A18" s="166" t="s">
        <v>21</v>
      </c>
      <c r="B18" s="164">
        <v>18</v>
      </c>
      <c r="C18" s="165"/>
      <c r="D18" s="57">
        <v>0</v>
      </c>
      <c r="E18" s="1"/>
      <c r="F18" s="129">
        <v>0</v>
      </c>
      <c r="G18" s="1"/>
      <c r="H18" s="21">
        <v>59370000</v>
      </c>
      <c r="I18" s="1"/>
      <c r="J18" s="21">
        <v>61903000</v>
      </c>
      <c r="K18" s="167"/>
      <c r="L18" s="167"/>
      <c r="M18" s="167"/>
      <c r="N18" s="167"/>
      <c r="O18" s="167"/>
    </row>
    <row r="19" spans="1:15" s="156" customFormat="1" ht="22.5" customHeight="1">
      <c r="A19" s="166" t="s">
        <v>22</v>
      </c>
      <c r="B19" s="164"/>
      <c r="C19" s="165"/>
      <c r="D19" s="8">
        <v>5005793</v>
      </c>
      <c r="E19" s="1"/>
      <c r="F19" s="21">
        <v>2104298</v>
      </c>
      <c r="G19" s="1"/>
      <c r="H19" s="129">
        <v>0</v>
      </c>
      <c r="I19" s="128"/>
      <c r="J19" s="129">
        <v>0</v>
      </c>
      <c r="K19" s="167"/>
      <c r="L19" s="167"/>
      <c r="M19" s="167"/>
      <c r="N19" s="167"/>
      <c r="O19" s="167"/>
    </row>
    <row r="20" spans="1:15" s="156" customFormat="1" ht="22.5" customHeight="1">
      <c r="A20" s="166" t="s">
        <v>23</v>
      </c>
      <c r="B20" s="164"/>
      <c r="C20" s="165"/>
      <c r="D20" s="8">
        <v>116926</v>
      </c>
      <c r="E20" s="1"/>
      <c r="F20" s="21">
        <v>5302</v>
      </c>
      <c r="G20" s="1"/>
      <c r="H20" s="129">
        <v>0</v>
      </c>
      <c r="I20" s="128"/>
      <c r="J20" s="129">
        <v>0</v>
      </c>
      <c r="K20" s="167"/>
      <c r="L20" s="167"/>
      <c r="M20" s="167"/>
      <c r="N20" s="167"/>
      <c r="O20" s="167"/>
    </row>
    <row r="21" spans="1:15" s="156" customFormat="1" ht="22.5" customHeight="1">
      <c r="A21" s="166" t="s">
        <v>24</v>
      </c>
      <c r="B21" s="164">
        <v>19</v>
      </c>
      <c r="C21" s="165"/>
      <c r="D21" s="8">
        <v>1229521</v>
      </c>
      <c r="E21" s="1"/>
      <c r="F21" s="21">
        <v>213375</v>
      </c>
      <c r="G21" s="1"/>
      <c r="H21" s="129">
        <v>0</v>
      </c>
      <c r="I21" s="128"/>
      <c r="J21" s="129">
        <v>0</v>
      </c>
      <c r="K21" s="167"/>
      <c r="L21" s="167"/>
      <c r="M21" s="167"/>
      <c r="N21" s="167"/>
      <c r="O21" s="167"/>
    </row>
    <row r="22" spans="1:15" s="156" customFormat="1" ht="22.5" customHeight="1">
      <c r="A22" s="166" t="s">
        <v>25</v>
      </c>
      <c r="B22" s="164"/>
      <c r="C22" s="165"/>
      <c r="D22" s="8">
        <v>592785</v>
      </c>
      <c r="E22" s="1"/>
      <c r="F22" s="21">
        <v>739789</v>
      </c>
      <c r="G22" s="1"/>
      <c r="H22" s="21">
        <v>3714</v>
      </c>
      <c r="I22" s="1"/>
      <c r="J22" s="21">
        <v>417</v>
      </c>
      <c r="K22" s="167"/>
      <c r="L22" s="167"/>
      <c r="M22" s="167"/>
      <c r="N22" s="167"/>
      <c r="O22" s="167"/>
    </row>
    <row r="23" spans="1:15" s="156" customFormat="1" ht="22.5" customHeight="1">
      <c r="A23" s="168" t="s">
        <v>26</v>
      </c>
      <c r="B23" s="169"/>
      <c r="C23" s="170"/>
      <c r="D23" s="171">
        <f>SUM(D13:D22)</f>
        <v>37885319</v>
      </c>
      <c r="E23" s="1"/>
      <c r="F23" s="27">
        <f>SUM(F13:F22)</f>
        <v>35566081</v>
      </c>
      <c r="G23" s="1"/>
      <c r="H23" s="171">
        <f>SUM(H13:H22)</f>
        <v>60269337</v>
      </c>
      <c r="I23" s="1"/>
      <c r="J23" s="48">
        <f>SUM(J13:J22)</f>
        <v>62795713</v>
      </c>
      <c r="K23" s="167"/>
      <c r="L23" s="167"/>
      <c r="M23" s="167"/>
      <c r="N23" s="167"/>
      <c r="O23" s="167"/>
    </row>
    <row r="24" spans="1:15" s="156" customFormat="1" ht="22.5" customHeight="1">
      <c r="A24" s="168"/>
      <c r="B24" s="169"/>
      <c r="C24" s="170"/>
      <c r="D24" s="172"/>
      <c r="E24" s="1"/>
      <c r="F24" s="1"/>
      <c r="G24" s="1"/>
      <c r="H24" s="172"/>
      <c r="I24" s="1"/>
      <c r="J24" s="1"/>
      <c r="K24" s="167"/>
      <c r="L24" s="167"/>
      <c r="M24" s="167"/>
      <c r="N24" s="167"/>
      <c r="O24" s="167"/>
    </row>
    <row r="25" spans="1:15" s="156" customFormat="1" ht="22.5" customHeight="1">
      <c r="A25" s="140" t="s">
        <v>27</v>
      </c>
      <c r="B25" s="164"/>
      <c r="C25" s="165"/>
      <c r="D25" s="1"/>
      <c r="E25" s="1"/>
      <c r="F25" s="1"/>
      <c r="G25" s="1"/>
      <c r="H25" s="1"/>
      <c r="I25" s="1"/>
      <c r="J25" s="1"/>
      <c r="K25" s="167"/>
      <c r="L25" s="167"/>
      <c r="M25" s="167"/>
      <c r="N25" s="167"/>
      <c r="O25" s="167"/>
    </row>
    <row r="26" spans="1:15" s="156" customFormat="1" ht="22.5" customHeight="1">
      <c r="A26" s="166" t="s">
        <v>28</v>
      </c>
      <c r="B26" s="164">
        <v>6</v>
      </c>
      <c r="C26" s="165"/>
      <c r="D26" s="8">
        <v>339613</v>
      </c>
      <c r="E26" s="1"/>
      <c r="F26" s="21">
        <v>110252</v>
      </c>
      <c r="G26" s="1"/>
      <c r="H26" s="21">
        <v>63140</v>
      </c>
      <c r="I26" s="1"/>
      <c r="J26" s="21">
        <v>63140</v>
      </c>
      <c r="K26" s="167"/>
      <c r="L26" s="167"/>
      <c r="M26" s="167"/>
      <c r="N26" s="167"/>
      <c r="O26" s="167"/>
    </row>
    <row r="27" spans="1:15" s="156" customFormat="1" ht="22.5" customHeight="1">
      <c r="A27" s="166" t="s">
        <v>29</v>
      </c>
      <c r="B27" s="164">
        <v>7</v>
      </c>
      <c r="C27" s="165"/>
      <c r="D27" s="57">
        <v>0</v>
      </c>
      <c r="E27" s="1"/>
      <c r="F27" s="46">
        <v>0</v>
      </c>
      <c r="G27" s="1"/>
      <c r="H27" s="21">
        <v>35507842</v>
      </c>
      <c r="I27" s="1"/>
      <c r="J27" s="21">
        <v>37354148</v>
      </c>
      <c r="K27" s="167"/>
      <c r="L27" s="167"/>
      <c r="M27" s="167"/>
      <c r="N27" s="167"/>
      <c r="O27" s="167"/>
    </row>
    <row r="28" spans="1:15" s="156" customFormat="1" ht="22.5" customHeight="1">
      <c r="A28" s="166" t="s">
        <v>251</v>
      </c>
      <c r="B28" s="164">
        <v>8</v>
      </c>
      <c r="C28" s="165"/>
      <c r="D28" s="17">
        <f>1259231</f>
        <v>1259231</v>
      </c>
      <c r="E28" s="1"/>
      <c r="F28" s="21">
        <v>982875</v>
      </c>
      <c r="G28" s="1"/>
      <c r="H28" s="21">
        <v>267490</v>
      </c>
      <c r="I28" s="1"/>
      <c r="J28" s="21">
        <v>300000</v>
      </c>
      <c r="K28" s="167"/>
      <c r="L28" s="167"/>
      <c r="M28" s="167"/>
      <c r="N28" s="167"/>
      <c r="O28" s="167"/>
    </row>
    <row r="29" spans="1:15" s="156" customFormat="1" ht="22.5" customHeight="1">
      <c r="A29" s="166" t="s">
        <v>30</v>
      </c>
      <c r="B29" s="164">
        <v>18</v>
      </c>
      <c r="C29" s="165"/>
      <c r="D29" s="17">
        <v>100000</v>
      </c>
      <c r="E29" s="1"/>
      <c r="F29" s="21">
        <v>100000</v>
      </c>
      <c r="G29" s="1"/>
      <c r="H29" s="46">
        <v>0</v>
      </c>
      <c r="I29" s="1"/>
      <c r="J29" s="129">
        <v>0</v>
      </c>
      <c r="K29" s="167"/>
      <c r="L29" s="167"/>
      <c r="M29" s="167"/>
      <c r="N29" s="167"/>
      <c r="O29" s="167"/>
    </row>
    <row r="30" spans="1:15" s="156" customFormat="1" ht="22.5" customHeight="1">
      <c r="A30" s="166" t="s">
        <v>31</v>
      </c>
      <c r="B30" s="164">
        <v>9</v>
      </c>
      <c r="C30" s="165"/>
      <c r="D30" s="8">
        <v>113989141</v>
      </c>
      <c r="E30" s="1"/>
      <c r="F30" s="21">
        <v>117843740</v>
      </c>
      <c r="G30" s="1"/>
      <c r="H30" s="21">
        <v>92062</v>
      </c>
      <c r="I30" s="1"/>
      <c r="J30" s="21">
        <v>69326</v>
      </c>
      <c r="K30" s="167"/>
      <c r="L30" s="167"/>
      <c r="M30" s="167"/>
      <c r="N30" s="167"/>
      <c r="O30" s="167"/>
    </row>
    <row r="31" spans="1:15" s="156" customFormat="1" ht="22.5" customHeight="1">
      <c r="A31" s="166" t="s">
        <v>32</v>
      </c>
      <c r="B31" s="164">
        <v>9</v>
      </c>
      <c r="C31" s="165"/>
      <c r="D31" s="8">
        <v>44759111</v>
      </c>
      <c r="E31" s="1"/>
      <c r="F31" s="21">
        <v>50574034</v>
      </c>
      <c r="G31" s="1"/>
      <c r="H31" s="21">
        <v>101530</v>
      </c>
      <c r="I31" s="1"/>
      <c r="J31" s="21">
        <v>189295</v>
      </c>
      <c r="K31" s="167"/>
      <c r="L31" s="173"/>
      <c r="M31" s="167"/>
      <c r="N31" s="167"/>
      <c r="O31" s="167"/>
    </row>
    <row r="32" spans="1:15" s="156" customFormat="1" ht="22.5" customHeight="1">
      <c r="A32" s="166" t="s">
        <v>33</v>
      </c>
      <c r="B32" s="164"/>
      <c r="C32" s="165"/>
      <c r="D32" s="8">
        <v>2881700</v>
      </c>
      <c r="E32" s="1"/>
      <c r="F32" s="21">
        <v>2881700</v>
      </c>
      <c r="G32" s="1"/>
      <c r="H32" s="129">
        <v>0</v>
      </c>
      <c r="I32" s="1"/>
      <c r="J32" s="129">
        <v>0</v>
      </c>
      <c r="K32" s="167"/>
      <c r="L32" s="167"/>
      <c r="M32" s="167"/>
      <c r="N32" s="167"/>
      <c r="O32" s="167"/>
    </row>
    <row r="33" spans="1:18" s="156" customFormat="1" ht="22.5" customHeight="1">
      <c r="A33" s="166" t="s">
        <v>34</v>
      </c>
      <c r="B33" s="164">
        <v>9</v>
      </c>
      <c r="C33" s="165"/>
      <c r="D33" s="8">
        <v>15940407</v>
      </c>
      <c r="E33" s="1"/>
      <c r="F33" s="21">
        <v>10864295</v>
      </c>
      <c r="G33" s="1"/>
      <c r="H33" s="21">
        <v>3403</v>
      </c>
      <c r="I33" s="1"/>
      <c r="J33" s="21">
        <v>6391</v>
      </c>
      <c r="K33" s="167"/>
      <c r="L33" s="167"/>
      <c r="M33" s="167"/>
      <c r="N33" s="167"/>
      <c r="O33" s="167"/>
    </row>
    <row r="34" spans="1:18" s="156" customFormat="1" ht="22.5" customHeight="1">
      <c r="A34" s="166" t="s">
        <v>35</v>
      </c>
      <c r="B34" s="164">
        <v>9</v>
      </c>
      <c r="C34" s="165"/>
      <c r="D34" s="8">
        <v>122792347</v>
      </c>
      <c r="E34" s="1"/>
      <c r="F34" s="21">
        <v>131774691</v>
      </c>
      <c r="G34" s="1"/>
      <c r="H34" s="129">
        <v>0</v>
      </c>
      <c r="I34" s="1"/>
      <c r="J34" s="129">
        <v>0</v>
      </c>
      <c r="K34" s="167"/>
      <c r="L34" s="167"/>
      <c r="M34" s="167"/>
      <c r="N34" s="167"/>
      <c r="O34" s="167"/>
    </row>
    <row r="35" spans="1:18" s="156" customFormat="1" ht="22.5" customHeight="1">
      <c r="A35" s="166" t="s">
        <v>36</v>
      </c>
      <c r="B35" s="164"/>
      <c r="C35" s="165"/>
      <c r="D35" s="8">
        <v>4123819</v>
      </c>
      <c r="E35" s="1"/>
      <c r="F35" s="21">
        <v>4235516</v>
      </c>
      <c r="G35" s="1"/>
      <c r="H35" s="21">
        <v>489434</v>
      </c>
      <c r="I35" s="1"/>
      <c r="J35" s="21">
        <v>487521</v>
      </c>
      <c r="K35" s="167"/>
      <c r="L35" s="167"/>
      <c r="M35" s="167"/>
      <c r="N35" s="167"/>
      <c r="O35" s="167"/>
    </row>
    <row r="36" spans="1:18" s="156" customFormat="1" ht="22.5" customHeight="1">
      <c r="A36" s="166" t="s">
        <v>37</v>
      </c>
      <c r="B36" s="164"/>
      <c r="C36" s="165"/>
      <c r="D36" s="8">
        <v>1299484</v>
      </c>
      <c r="E36" s="1"/>
      <c r="F36" s="21">
        <v>1288559</v>
      </c>
      <c r="G36" s="1"/>
      <c r="H36" s="21">
        <v>87270</v>
      </c>
      <c r="I36" s="1"/>
      <c r="J36" s="21">
        <v>104665</v>
      </c>
      <c r="K36" s="167"/>
      <c r="L36" s="167"/>
      <c r="M36" s="167"/>
      <c r="N36" s="167"/>
      <c r="O36" s="167"/>
    </row>
    <row r="37" spans="1:18" s="156" customFormat="1" ht="22.5" customHeight="1">
      <c r="A37" s="168" t="s">
        <v>38</v>
      </c>
      <c r="B37" s="169"/>
      <c r="C37" s="170"/>
      <c r="D37" s="171">
        <f>SUM(D26:D36)</f>
        <v>307484853</v>
      </c>
      <c r="E37" s="1"/>
      <c r="F37" s="27">
        <f>SUM(F26:F36)</f>
        <v>320655662</v>
      </c>
      <c r="G37" s="1"/>
      <c r="H37" s="171">
        <f>SUM(H26:H36)</f>
        <v>36612171</v>
      </c>
      <c r="I37" s="1"/>
      <c r="J37" s="27">
        <f>SUM(J26:J36)</f>
        <v>38574486</v>
      </c>
      <c r="K37" s="167"/>
      <c r="L37" s="167"/>
      <c r="M37" s="167"/>
      <c r="N37" s="167"/>
      <c r="O37" s="167"/>
    </row>
    <row r="38" spans="1:18" s="156" customFormat="1" ht="22.5" customHeight="1" thickBot="1">
      <c r="A38" s="162" t="s">
        <v>39</v>
      </c>
      <c r="B38" s="164"/>
      <c r="C38" s="165"/>
      <c r="D38" s="174">
        <f>D23+D37</f>
        <v>345370172</v>
      </c>
      <c r="E38" s="1"/>
      <c r="F38" s="47">
        <f>F23+F37</f>
        <v>356221743</v>
      </c>
      <c r="G38" s="1"/>
      <c r="H38" s="174">
        <f>H23+H37</f>
        <v>96881508</v>
      </c>
      <c r="I38" s="1"/>
      <c r="J38" s="49">
        <f>SUM(J23,J37)</f>
        <v>101370199</v>
      </c>
      <c r="K38" s="167"/>
      <c r="L38" s="167"/>
      <c r="M38" s="167"/>
      <c r="N38" s="167"/>
      <c r="O38" s="167"/>
      <c r="P38" s="172"/>
      <c r="Q38" s="172"/>
      <c r="R38" s="172"/>
    </row>
    <row r="39" spans="1:18" s="156" customFormat="1" ht="22.5" hidden="1" customHeight="1" thickTop="1">
      <c r="A39" s="162"/>
      <c r="B39" s="164"/>
      <c r="C39" s="165"/>
      <c r="D39" s="175">
        <f>D111</f>
        <v>0</v>
      </c>
      <c r="E39" s="126"/>
      <c r="F39" s="175">
        <f>F111</f>
        <v>0</v>
      </c>
      <c r="G39" s="126"/>
      <c r="H39" s="175">
        <f>H111</f>
        <v>0</v>
      </c>
      <c r="I39" s="126"/>
      <c r="J39" s="175">
        <f>J111</f>
        <v>0</v>
      </c>
      <c r="K39" s="167"/>
      <c r="L39" s="167"/>
      <c r="M39" s="167"/>
      <c r="N39" s="167"/>
      <c r="O39" s="167"/>
      <c r="P39" s="172"/>
      <c r="Q39" s="172"/>
      <c r="R39" s="172"/>
    </row>
    <row r="40" spans="1:18" s="156" customFormat="1" ht="21.75" customHeight="1" outlineLevel="1" thickTop="1">
      <c r="B40" s="164"/>
      <c r="C40" s="165"/>
      <c r="D40" s="172"/>
      <c r="E40" s="1"/>
      <c r="F40" s="172"/>
      <c r="G40" s="1"/>
      <c r="H40" s="1"/>
      <c r="I40" s="1"/>
      <c r="J40" s="1"/>
      <c r="K40" s="167"/>
      <c r="L40" s="167"/>
      <c r="M40" s="167"/>
      <c r="N40" s="167"/>
      <c r="O40" s="167"/>
    </row>
    <row r="41" spans="1:18" ht="24" customHeight="1" outlineLevel="1">
      <c r="A41" s="286" t="s">
        <v>0</v>
      </c>
      <c r="B41" s="286"/>
      <c r="C41" s="286"/>
      <c r="D41" s="286"/>
      <c r="E41" s="286"/>
      <c r="F41" s="286"/>
      <c r="G41" s="286"/>
      <c r="H41" s="286"/>
      <c r="I41" s="286"/>
      <c r="J41" s="286"/>
      <c r="K41" s="167"/>
      <c r="L41" s="167"/>
      <c r="M41" s="167"/>
      <c r="N41" s="167"/>
      <c r="O41" s="167"/>
    </row>
    <row r="42" spans="1:18" s="176" customFormat="1" ht="24" customHeight="1" outlineLevel="1">
      <c r="A42" s="286" t="s">
        <v>40</v>
      </c>
      <c r="B42" s="286"/>
      <c r="C42" s="286"/>
      <c r="D42" s="286"/>
      <c r="E42" s="286"/>
      <c r="F42" s="286"/>
      <c r="G42" s="286"/>
      <c r="H42" s="286"/>
      <c r="I42" s="286"/>
      <c r="J42" s="286"/>
      <c r="K42" s="167"/>
      <c r="L42" s="167"/>
      <c r="M42" s="167"/>
      <c r="N42" s="167"/>
      <c r="O42" s="167"/>
    </row>
    <row r="43" spans="1:18" s="176" customFormat="1" ht="24" customHeight="1" outlineLevel="1">
      <c r="A43" s="286" t="str">
        <f>A3</f>
        <v>ณ วันที่ 30 กันยายน 2565</v>
      </c>
      <c r="B43" s="286"/>
      <c r="C43" s="286"/>
      <c r="D43" s="286"/>
      <c r="E43" s="286"/>
      <c r="F43" s="286"/>
      <c r="G43" s="286"/>
      <c r="H43" s="286"/>
      <c r="I43" s="286"/>
      <c r="J43" s="286"/>
      <c r="K43" s="167"/>
      <c r="L43" s="167"/>
      <c r="M43" s="167"/>
      <c r="N43" s="167"/>
      <c r="O43" s="167"/>
    </row>
    <row r="44" spans="1:18" ht="24" customHeight="1" outlineLevel="1">
      <c r="A44" s="287" t="s">
        <v>3</v>
      </c>
      <c r="B44" s="287"/>
      <c r="C44" s="287"/>
      <c r="D44" s="287"/>
      <c r="E44" s="287"/>
      <c r="F44" s="287"/>
      <c r="G44" s="287"/>
      <c r="H44" s="287"/>
      <c r="I44" s="287"/>
      <c r="J44" s="287"/>
      <c r="K44" s="167"/>
      <c r="L44" s="167"/>
      <c r="M44" s="167"/>
      <c r="N44" s="167"/>
      <c r="O44" s="167"/>
    </row>
    <row r="45" spans="1:18" ht="9" customHeight="1" outlineLevel="1">
      <c r="A45" s="134"/>
      <c r="B45" s="160"/>
      <c r="C45" s="134"/>
      <c r="D45" s="134"/>
      <c r="E45" s="134"/>
      <c r="F45" s="134"/>
      <c r="G45" s="134"/>
      <c r="H45" s="134"/>
      <c r="I45" s="134"/>
      <c r="J45" s="134"/>
      <c r="K45" s="167"/>
      <c r="L45" s="167"/>
      <c r="M45" s="167"/>
      <c r="N45" s="167"/>
      <c r="O45" s="167"/>
    </row>
    <row r="46" spans="1:18" ht="22.5" customHeight="1" outlineLevel="1">
      <c r="B46" s="139" t="s">
        <v>4</v>
      </c>
      <c r="D46" s="288" t="s">
        <v>5</v>
      </c>
      <c r="E46" s="288"/>
      <c r="F46" s="288"/>
      <c r="H46" s="288" t="s">
        <v>6</v>
      </c>
      <c r="I46" s="288"/>
      <c r="J46" s="288"/>
      <c r="K46" s="167"/>
      <c r="L46" s="167"/>
      <c r="M46" s="167"/>
      <c r="N46" s="167"/>
      <c r="O46" s="167"/>
    </row>
    <row r="47" spans="1:18" ht="22.5" customHeight="1" outlineLevel="1">
      <c r="A47" s="134"/>
      <c r="C47" s="149"/>
      <c r="D47" s="161" t="s">
        <v>7</v>
      </c>
      <c r="E47" s="161"/>
      <c r="F47" s="161" t="s">
        <v>7</v>
      </c>
      <c r="G47" s="161"/>
      <c r="H47" s="161" t="s">
        <v>7</v>
      </c>
      <c r="I47" s="161"/>
      <c r="J47" s="161" t="s">
        <v>7</v>
      </c>
      <c r="K47" s="167"/>
      <c r="L47" s="167"/>
      <c r="M47" s="167"/>
      <c r="N47" s="167"/>
      <c r="O47" s="167"/>
    </row>
    <row r="48" spans="1:18" ht="22.5" customHeight="1" outlineLevel="1">
      <c r="A48" s="134"/>
      <c r="B48" s="139"/>
      <c r="C48" s="149"/>
      <c r="D48" s="161" t="str">
        <f>D8</f>
        <v>30 กันยายน</v>
      </c>
      <c r="E48" s="161"/>
      <c r="F48" s="161" t="s">
        <v>9</v>
      </c>
      <c r="G48" s="161"/>
      <c r="H48" s="161" t="str">
        <f>D48</f>
        <v>30 กันยายน</v>
      </c>
      <c r="I48" s="161"/>
      <c r="J48" s="161" t="s">
        <v>9</v>
      </c>
      <c r="K48" s="167"/>
      <c r="L48" s="167"/>
      <c r="M48" s="167"/>
      <c r="N48" s="167"/>
      <c r="O48" s="167"/>
    </row>
    <row r="49" spans="1:15" ht="22.5" customHeight="1" outlineLevel="1">
      <c r="A49" s="162"/>
      <c r="B49" s="160"/>
      <c r="C49" s="149"/>
      <c r="D49" s="142" t="s">
        <v>10</v>
      </c>
      <c r="E49" s="142"/>
      <c r="F49" s="143" t="s">
        <v>11</v>
      </c>
      <c r="G49" s="142"/>
      <c r="H49" s="142" t="s">
        <v>10</v>
      </c>
      <c r="I49" s="142"/>
      <c r="J49" s="143" t="s">
        <v>11</v>
      </c>
      <c r="K49" s="167"/>
      <c r="L49" s="167"/>
      <c r="M49" s="167"/>
      <c r="N49" s="167"/>
      <c r="O49" s="167"/>
    </row>
    <row r="50" spans="1:15" ht="22.5" customHeight="1" outlineLevel="1">
      <c r="B50" s="160"/>
      <c r="C50" s="149"/>
      <c r="D50" s="139" t="s">
        <v>12</v>
      </c>
      <c r="E50" s="161"/>
      <c r="F50" s="161"/>
      <c r="G50" s="161"/>
      <c r="H50" s="139" t="s">
        <v>12</v>
      </c>
      <c r="I50" s="161"/>
      <c r="J50" s="161"/>
      <c r="K50" s="167"/>
      <c r="L50" s="167"/>
      <c r="M50" s="167"/>
      <c r="N50" s="167"/>
      <c r="O50" s="167"/>
    </row>
    <row r="51" spans="1:15" ht="22.5" customHeight="1">
      <c r="A51" s="163" t="s">
        <v>41</v>
      </c>
      <c r="B51" s="160"/>
      <c r="C51" s="149"/>
      <c r="D51" s="139"/>
      <c r="E51" s="161"/>
      <c r="F51" s="161"/>
      <c r="G51" s="161"/>
      <c r="H51" s="139"/>
      <c r="I51" s="161"/>
      <c r="J51" s="161"/>
      <c r="K51" s="167"/>
      <c r="L51" s="167"/>
      <c r="M51" s="167"/>
      <c r="N51" s="167"/>
      <c r="O51" s="167"/>
    </row>
    <row r="52" spans="1:15" s="156" customFormat="1" ht="22.5" customHeight="1">
      <c r="A52" s="140" t="s">
        <v>42</v>
      </c>
      <c r="B52" s="164"/>
      <c r="C52" s="165"/>
      <c r="D52" s="1"/>
      <c r="E52" s="1"/>
      <c r="F52" s="1"/>
      <c r="G52" s="1"/>
      <c r="H52" s="1"/>
      <c r="I52" s="1"/>
      <c r="J52" s="1"/>
      <c r="K52" s="167"/>
      <c r="L52" s="167"/>
      <c r="M52" s="167"/>
      <c r="N52" s="167"/>
      <c r="O52" s="167"/>
    </row>
    <row r="53" spans="1:15" s="156" customFormat="1" ht="22.5" customHeight="1">
      <c r="A53" s="166" t="s">
        <v>258</v>
      </c>
      <c r="B53" s="164">
        <v>10</v>
      </c>
      <c r="C53" s="165"/>
      <c r="D53" s="21">
        <v>11500000</v>
      </c>
      <c r="E53" s="46"/>
      <c r="F53" s="57">
        <v>0</v>
      </c>
      <c r="G53" s="129"/>
      <c r="H53" s="129">
        <v>0</v>
      </c>
      <c r="I53" s="129"/>
      <c r="J53" s="129">
        <v>0</v>
      </c>
      <c r="K53" s="167"/>
      <c r="L53" s="167"/>
      <c r="M53" s="167"/>
      <c r="N53" s="167"/>
      <c r="O53" s="167"/>
    </row>
    <row r="54" spans="1:15" s="156" customFormat="1" ht="22.5" customHeight="1">
      <c r="A54" s="166" t="s">
        <v>43</v>
      </c>
      <c r="B54" s="164" t="s">
        <v>44</v>
      </c>
      <c r="C54" s="165"/>
      <c r="D54" s="21">
        <v>47513833</v>
      </c>
      <c r="E54" s="21"/>
      <c r="F54" s="21">
        <v>45055417</v>
      </c>
      <c r="G54" s="21"/>
      <c r="H54" s="21">
        <v>3105938</v>
      </c>
      <c r="I54" s="51"/>
      <c r="J54" s="21">
        <v>2777863</v>
      </c>
      <c r="K54" s="167"/>
      <c r="L54" s="167"/>
      <c r="M54" s="167"/>
      <c r="N54" s="167"/>
      <c r="O54" s="167"/>
    </row>
    <row r="55" spans="1:15" s="156" customFormat="1" ht="22.5" customHeight="1">
      <c r="A55" s="166" t="s">
        <v>45</v>
      </c>
      <c r="B55" s="164"/>
      <c r="C55" s="165"/>
      <c r="D55" s="21">
        <v>3360879</v>
      </c>
      <c r="E55" s="21"/>
      <c r="F55" s="21">
        <v>3360879</v>
      </c>
      <c r="G55" s="21"/>
      <c r="H55" s="21">
        <v>3220305</v>
      </c>
      <c r="I55" s="51"/>
      <c r="J55" s="21">
        <v>3220305</v>
      </c>
      <c r="K55" s="167"/>
      <c r="L55" s="167"/>
      <c r="M55" s="167"/>
      <c r="N55" s="167"/>
      <c r="O55" s="167"/>
    </row>
    <row r="56" spans="1:15" s="156" customFormat="1" ht="22.5" customHeight="1">
      <c r="A56" s="166" t="s">
        <v>46</v>
      </c>
      <c r="B56" s="164"/>
      <c r="C56" s="165"/>
      <c r="D56" s="21">
        <v>3583257</v>
      </c>
      <c r="E56" s="21"/>
      <c r="F56" s="21">
        <v>4071668</v>
      </c>
      <c r="G56" s="21"/>
      <c r="H56" s="21">
        <v>9177</v>
      </c>
      <c r="I56" s="51"/>
      <c r="J56" s="21">
        <v>9177</v>
      </c>
      <c r="K56" s="167"/>
      <c r="L56" s="167"/>
      <c r="M56" s="167"/>
      <c r="N56" s="167"/>
      <c r="O56" s="167"/>
    </row>
    <row r="57" spans="1:15" s="156" customFormat="1" ht="22.5" customHeight="1">
      <c r="A57" s="166" t="s">
        <v>47</v>
      </c>
      <c r="B57" s="164"/>
      <c r="C57" s="165"/>
      <c r="D57" s="21">
        <v>1035345</v>
      </c>
      <c r="E57" s="46"/>
      <c r="F57" s="21">
        <v>1380728</v>
      </c>
      <c r="G57" s="46"/>
      <c r="H57" s="129">
        <v>0</v>
      </c>
      <c r="I57" s="46"/>
      <c r="J57" s="129">
        <v>0</v>
      </c>
      <c r="K57" s="167"/>
      <c r="L57" s="167"/>
      <c r="M57" s="167"/>
      <c r="N57" s="167"/>
      <c r="O57" s="167"/>
    </row>
    <row r="58" spans="1:15" s="156" customFormat="1" ht="22.5" customHeight="1">
      <c r="A58" s="166" t="s">
        <v>48</v>
      </c>
      <c r="B58" s="164" t="s">
        <v>49</v>
      </c>
      <c r="C58" s="165"/>
      <c r="D58" s="50">
        <f>19386709-11678</f>
        <v>19375031</v>
      </c>
      <c r="E58" s="21"/>
      <c r="F58" s="50">
        <v>14131683</v>
      </c>
      <c r="G58" s="21"/>
      <c r="H58" s="129">
        <v>0</v>
      </c>
      <c r="I58" s="51"/>
      <c r="J58" s="129">
        <v>0</v>
      </c>
      <c r="K58" s="167"/>
      <c r="L58" s="167"/>
      <c r="M58" s="167"/>
      <c r="N58" s="167"/>
      <c r="O58" s="167"/>
    </row>
    <row r="59" spans="1:15" s="156" customFormat="1" ht="22.5" customHeight="1">
      <c r="A59" s="166" t="s">
        <v>50</v>
      </c>
      <c r="B59" s="164"/>
      <c r="C59" s="165"/>
      <c r="D59" s="21"/>
      <c r="E59" s="46"/>
      <c r="F59" s="21"/>
      <c r="G59" s="46"/>
      <c r="H59" s="129"/>
      <c r="I59" s="51"/>
      <c r="J59" s="129"/>
      <c r="K59" s="167"/>
      <c r="L59" s="167"/>
      <c r="M59" s="167"/>
      <c r="N59" s="167"/>
      <c r="O59" s="167"/>
    </row>
    <row r="60" spans="1:15" s="156" customFormat="1" ht="22.5" customHeight="1">
      <c r="A60" s="151" t="s">
        <v>51</v>
      </c>
      <c r="B60" s="164">
        <v>12</v>
      </c>
      <c r="C60" s="165"/>
      <c r="D60" s="21">
        <v>10830277</v>
      </c>
      <c r="E60" s="21"/>
      <c r="F60" s="21">
        <v>10903220</v>
      </c>
      <c r="G60" s="21"/>
      <c r="H60" s="129">
        <v>0</v>
      </c>
      <c r="I60" s="46"/>
      <c r="J60" s="129">
        <v>0</v>
      </c>
      <c r="K60" s="167"/>
      <c r="L60" s="167"/>
      <c r="M60" s="167"/>
      <c r="N60" s="167"/>
      <c r="O60" s="167"/>
    </row>
    <row r="61" spans="1:15" s="156" customFormat="1" ht="22.5" customHeight="1">
      <c r="A61" s="166" t="s">
        <v>52</v>
      </c>
      <c r="B61" s="164" t="s">
        <v>49</v>
      </c>
      <c r="C61" s="165"/>
      <c r="D61" s="50">
        <f>11296669+11678</f>
        <v>11308347</v>
      </c>
      <c r="E61" s="46"/>
      <c r="F61" s="50">
        <v>10537344</v>
      </c>
      <c r="G61" s="46"/>
      <c r="H61" s="46">
        <v>76596</v>
      </c>
      <c r="I61" s="46"/>
      <c r="J61" s="21">
        <v>146050</v>
      </c>
      <c r="K61" s="167"/>
      <c r="L61" s="167"/>
      <c r="M61" s="167"/>
      <c r="N61" s="167"/>
      <c r="O61" s="167"/>
    </row>
    <row r="62" spans="1:15" s="156" customFormat="1" ht="22.5" customHeight="1">
      <c r="A62" s="166" t="s">
        <v>53</v>
      </c>
      <c r="B62" s="164" t="s">
        <v>49</v>
      </c>
      <c r="C62" s="165"/>
      <c r="D62" s="46">
        <v>500000</v>
      </c>
      <c r="E62" s="46"/>
      <c r="F62" s="129">
        <v>0</v>
      </c>
      <c r="G62" s="46"/>
      <c r="H62" s="21">
        <v>4720000</v>
      </c>
      <c r="I62" s="51"/>
      <c r="J62" s="21">
        <v>5840000</v>
      </c>
      <c r="K62" s="167"/>
      <c r="L62" s="167"/>
      <c r="M62" s="167"/>
      <c r="N62" s="167"/>
      <c r="O62" s="167"/>
    </row>
    <row r="63" spans="1:15" s="156" customFormat="1" ht="22.5" customHeight="1">
      <c r="A63" s="166" t="s">
        <v>54</v>
      </c>
      <c r="B63" s="164"/>
      <c r="C63" s="53">
        <v>2456516299</v>
      </c>
      <c r="D63" s="21">
        <v>1042332</v>
      </c>
      <c r="E63" s="21"/>
      <c r="F63" s="21">
        <v>2276078</v>
      </c>
      <c r="G63" s="21"/>
      <c r="H63" s="21">
        <v>25795</v>
      </c>
      <c r="I63" s="46"/>
      <c r="J63" s="21">
        <v>17869</v>
      </c>
      <c r="K63" s="167"/>
      <c r="L63" s="167"/>
      <c r="M63" s="167"/>
      <c r="N63" s="167"/>
      <c r="O63" s="167"/>
    </row>
    <row r="64" spans="1:15" s="156" customFormat="1" ht="22.5" customHeight="1">
      <c r="A64" s="166" t="s">
        <v>55</v>
      </c>
      <c r="B64" s="164">
        <v>19</v>
      </c>
      <c r="C64" s="53"/>
      <c r="D64" s="21">
        <v>15918</v>
      </c>
      <c r="E64" s="21"/>
      <c r="F64" s="21">
        <v>25051</v>
      </c>
      <c r="G64" s="21"/>
      <c r="H64" s="57">
        <v>0</v>
      </c>
      <c r="I64" s="46"/>
      <c r="J64" s="129">
        <v>0</v>
      </c>
      <c r="K64" s="167"/>
      <c r="L64" s="167"/>
      <c r="M64" s="167"/>
      <c r="N64" s="167"/>
      <c r="O64" s="167"/>
    </row>
    <row r="65" spans="1:15" s="156" customFormat="1" ht="22.5" customHeight="1">
      <c r="A65" s="166" t="s">
        <v>56</v>
      </c>
      <c r="B65" s="164"/>
      <c r="C65" s="165"/>
      <c r="D65" s="21">
        <v>85584</v>
      </c>
      <c r="E65" s="21"/>
      <c r="F65" s="21">
        <v>126204</v>
      </c>
      <c r="G65" s="21"/>
      <c r="H65" s="129">
        <v>0</v>
      </c>
      <c r="I65" s="51"/>
      <c r="J65" s="21">
        <v>11071</v>
      </c>
      <c r="K65" s="167"/>
      <c r="L65" s="167"/>
      <c r="M65" s="167"/>
      <c r="N65" s="167"/>
      <c r="O65" s="167"/>
    </row>
    <row r="66" spans="1:15" s="156" customFormat="1" ht="22.5" customHeight="1">
      <c r="A66" s="168" t="s">
        <v>57</v>
      </c>
      <c r="B66" s="169"/>
      <c r="C66" s="170"/>
      <c r="D66" s="27">
        <f>SUM(D53:D65)</f>
        <v>110150803</v>
      </c>
      <c r="E66" s="51"/>
      <c r="F66" s="27">
        <f>SUM(F53:F65)</f>
        <v>91868272</v>
      </c>
      <c r="G66" s="51"/>
      <c r="H66" s="27">
        <f>SUM(H53:H65)</f>
        <v>11157811</v>
      </c>
      <c r="I66" s="51"/>
      <c r="J66" s="27">
        <f>SUM(J53:J65)</f>
        <v>12022335</v>
      </c>
      <c r="K66" s="167"/>
      <c r="L66" s="167"/>
      <c r="M66" s="167"/>
      <c r="N66" s="167"/>
      <c r="O66" s="167"/>
    </row>
    <row r="67" spans="1:15" s="156" customFormat="1" ht="22.5" customHeight="1">
      <c r="A67" s="177"/>
      <c r="B67" s="164"/>
      <c r="C67" s="165"/>
      <c r="D67" s="51"/>
      <c r="E67" s="51"/>
      <c r="F67" s="51"/>
      <c r="G67" s="51"/>
      <c r="H67" s="51"/>
      <c r="I67" s="51"/>
      <c r="J67" s="51"/>
      <c r="K67" s="167"/>
      <c r="L67" s="167"/>
      <c r="M67" s="167"/>
      <c r="N67" s="167"/>
      <c r="O67" s="167"/>
    </row>
    <row r="68" spans="1:15" s="156" customFormat="1" ht="22.5" customHeight="1">
      <c r="A68" s="140" t="s">
        <v>58</v>
      </c>
      <c r="B68" s="164"/>
      <c r="C68" s="165"/>
      <c r="D68" s="51"/>
      <c r="E68" s="51"/>
      <c r="F68" s="51"/>
      <c r="G68" s="51"/>
      <c r="H68" s="51"/>
      <c r="I68" s="51"/>
      <c r="J68" s="51"/>
      <c r="K68" s="167"/>
      <c r="L68" s="167"/>
      <c r="M68" s="167"/>
      <c r="N68" s="167"/>
      <c r="O68" s="167"/>
    </row>
    <row r="69" spans="1:15" s="156" customFormat="1" ht="22.5" customHeight="1">
      <c r="A69" s="166" t="s">
        <v>59</v>
      </c>
      <c r="B69" s="164" t="s">
        <v>49</v>
      </c>
      <c r="C69" s="165"/>
      <c r="D69" s="50">
        <v>64316481</v>
      </c>
      <c r="E69" s="21"/>
      <c r="F69" s="50">
        <v>73696569</v>
      </c>
      <c r="G69" s="21"/>
      <c r="H69" s="21">
        <v>6493614</v>
      </c>
      <c r="I69" s="21"/>
      <c r="J69" s="21">
        <v>6492841</v>
      </c>
      <c r="K69" s="167"/>
      <c r="L69" s="167"/>
      <c r="M69" s="167"/>
      <c r="N69" s="167"/>
      <c r="O69" s="167"/>
    </row>
    <row r="70" spans="1:15" s="156" customFormat="1" ht="22.5" customHeight="1">
      <c r="A70" s="166" t="s">
        <v>60</v>
      </c>
      <c r="B70" s="164" t="s">
        <v>49</v>
      </c>
      <c r="C70" s="165"/>
      <c r="D70" s="50">
        <v>34605971</v>
      </c>
      <c r="E70" s="46"/>
      <c r="F70" s="50">
        <v>40597291</v>
      </c>
      <c r="G70" s="46"/>
      <c r="H70" s="21">
        <v>24807</v>
      </c>
      <c r="I70" s="46"/>
      <c r="J70" s="21">
        <v>50803</v>
      </c>
      <c r="K70" s="167"/>
      <c r="L70" s="167"/>
      <c r="M70" s="167"/>
      <c r="N70" s="167"/>
      <c r="O70" s="167"/>
    </row>
    <row r="71" spans="1:15" s="156" customFormat="1" ht="22.5" customHeight="1">
      <c r="A71" s="166" t="s">
        <v>61</v>
      </c>
      <c r="B71" s="164"/>
      <c r="C71" s="165"/>
      <c r="D71" s="28">
        <v>3425137</v>
      </c>
      <c r="E71" s="28"/>
      <c r="F71" s="28">
        <v>3326561</v>
      </c>
      <c r="G71" s="28"/>
      <c r="H71" s="28">
        <v>421319</v>
      </c>
      <c r="I71" s="28"/>
      <c r="J71" s="28">
        <v>407969</v>
      </c>
      <c r="K71" s="167"/>
      <c r="L71" s="167"/>
      <c r="M71" s="167"/>
      <c r="N71" s="167"/>
      <c r="O71" s="167"/>
    </row>
    <row r="72" spans="1:15" s="156" customFormat="1" ht="22.5" customHeight="1">
      <c r="A72" s="166" t="s">
        <v>62</v>
      </c>
      <c r="B72" s="164">
        <v>12</v>
      </c>
      <c r="C72" s="165"/>
      <c r="D72" s="28">
        <v>51762116</v>
      </c>
      <c r="E72" s="28"/>
      <c r="F72" s="28">
        <v>61415647</v>
      </c>
      <c r="G72" s="28"/>
      <c r="H72" s="129">
        <v>0</v>
      </c>
      <c r="I72" s="14"/>
      <c r="J72" s="129">
        <v>0</v>
      </c>
      <c r="K72" s="167"/>
      <c r="L72" s="167"/>
      <c r="M72" s="167"/>
      <c r="N72" s="167"/>
      <c r="O72" s="167"/>
    </row>
    <row r="73" spans="1:15" s="156" customFormat="1" ht="22.5" customHeight="1">
      <c r="A73" s="166" t="s">
        <v>63</v>
      </c>
      <c r="B73" s="164">
        <v>19</v>
      </c>
      <c r="C73" s="165"/>
      <c r="D73" s="46">
        <v>21360</v>
      </c>
      <c r="E73" s="46"/>
      <c r="F73" s="46">
        <v>722083</v>
      </c>
      <c r="G73" s="46"/>
      <c r="H73" s="129">
        <v>0</v>
      </c>
      <c r="I73" s="129"/>
      <c r="J73" s="129">
        <v>0</v>
      </c>
      <c r="K73" s="167"/>
      <c r="L73" s="167"/>
      <c r="M73" s="167"/>
      <c r="N73" s="167"/>
      <c r="O73" s="167"/>
    </row>
    <row r="74" spans="1:15" s="156" customFormat="1" ht="22.5" customHeight="1">
      <c r="A74" s="166" t="s">
        <v>64</v>
      </c>
      <c r="C74" s="165"/>
      <c r="D74" s="21">
        <v>2874702</v>
      </c>
      <c r="E74" s="21"/>
      <c r="F74" s="21">
        <v>2770798</v>
      </c>
      <c r="G74" s="21"/>
      <c r="H74" s="21">
        <v>27589</v>
      </c>
      <c r="I74" s="21"/>
      <c r="J74" s="21">
        <v>27842</v>
      </c>
      <c r="K74" s="167"/>
      <c r="L74" s="167"/>
      <c r="M74" s="167"/>
      <c r="N74" s="167"/>
      <c r="O74" s="167"/>
    </row>
    <row r="75" spans="1:15" s="156" customFormat="1" ht="22.5" customHeight="1">
      <c r="A75" s="168" t="s">
        <v>65</v>
      </c>
      <c r="B75" s="169"/>
      <c r="C75" s="170"/>
      <c r="D75" s="48">
        <f>SUM(D69:D74)</f>
        <v>157005767</v>
      </c>
      <c r="E75" s="51"/>
      <c r="F75" s="48">
        <f>SUM(F69:F74)</f>
        <v>182528949</v>
      </c>
      <c r="G75" s="51"/>
      <c r="H75" s="48">
        <f>SUM(H69:H74)</f>
        <v>6967329</v>
      </c>
      <c r="I75" s="51"/>
      <c r="J75" s="48">
        <f>SUM(J69:J74)</f>
        <v>6979455</v>
      </c>
      <c r="K75" s="167"/>
      <c r="L75" s="167"/>
      <c r="M75" s="167"/>
      <c r="N75" s="167"/>
      <c r="O75" s="167"/>
    </row>
    <row r="76" spans="1:15" s="179" customFormat="1" ht="22.5" customHeight="1">
      <c r="A76" s="178" t="s">
        <v>66</v>
      </c>
      <c r="B76" s="164"/>
      <c r="C76" s="165"/>
      <c r="D76" s="52">
        <f>D66+D75</f>
        <v>267156570</v>
      </c>
      <c r="E76" s="51"/>
      <c r="F76" s="52">
        <f>F66+F75</f>
        <v>274397221</v>
      </c>
      <c r="G76" s="51"/>
      <c r="H76" s="52">
        <f>SUM(H66,H75)</f>
        <v>18125140</v>
      </c>
      <c r="I76" s="51"/>
      <c r="J76" s="52">
        <f>SUM(J66,J75)</f>
        <v>19001790</v>
      </c>
      <c r="K76" s="167"/>
      <c r="L76" s="167"/>
      <c r="M76" s="167"/>
      <c r="N76" s="167"/>
      <c r="O76" s="167"/>
    </row>
    <row r="77" spans="1:15" s="179" customFormat="1" ht="21.75" customHeight="1">
      <c r="A77" s="178"/>
      <c r="B77" s="164"/>
      <c r="C77" s="165"/>
      <c r="D77" s="172"/>
      <c r="E77" s="1"/>
      <c r="F77" s="172"/>
      <c r="G77" s="1"/>
      <c r="H77" s="172"/>
      <c r="I77" s="1"/>
      <c r="J77" s="172"/>
      <c r="K77" s="167"/>
      <c r="L77" s="167"/>
      <c r="M77" s="167"/>
      <c r="N77" s="167"/>
      <c r="O77" s="167"/>
    </row>
    <row r="78" spans="1:15" s="179" customFormat="1" ht="22.5" customHeight="1" outlineLevel="1">
      <c r="A78" s="177"/>
      <c r="B78" s="164"/>
      <c r="C78" s="165"/>
      <c r="D78" s="1"/>
      <c r="E78" s="1"/>
      <c r="F78" s="1"/>
      <c r="G78" s="1"/>
      <c r="H78" s="1"/>
      <c r="I78" s="1"/>
      <c r="J78" s="1"/>
      <c r="K78" s="167"/>
      <c r="L78" s="167"/>
      <c r="M78" s="167"/>
      <c r="N78" s="167"/>
      <c r="O78" s="167"/>
    </row>
    <row r="79" spans="1:15" s="179" customFormat="1" ht="22.5" customHeight="1" outlineLevel="1">
      <c r="A79" s="177"/>
      <c r="B79" s="164"/>
      <c r="C79" s="165"/>
      <c r="D79" s="1"/>
      <c r="E79" s="1"/>
      <c r="F79" s="1"/>
      <c r="G79" s="1"/>
      <c r="H79" s="1"/>
      <c r="I79" s="1"/>
      <c r="J79" s="1"/>
      <c r="K79" s="167"/>
      <c r="L79" s="167"/>
      <c r="M79" s="167"/>
      <c r="N79" s="167"/>
      <c r="O79" s="167"/>
    </row>
    <row r="80" spans="1:15" s="176" customFormat="1" ht="22.5" customHeight="1" outlineLevel="1">
      <c r="A80" s="286" t="s">
        <v>0</v>
      </c>
      <c r="B80" s="286"/>
      <c r="C80" s="286"/>
      <c r="D80" s="286"/>
      <c r="E80" s="286"/>
      <c r="F80" s="286"/>
      <c r="G80" s="286"/>
      <c r="H80" s="286"/>
      <c r="I80" s="286"/>
      <c r="J80" s="286"/>
      <c r="K80" s="167"/>
      <c r="L80" s="167"/>
      <c r="M80" s="167"/>
      <c r="N80" s="167"/>
      <c r="O80" s="167"/>
    </row>
    <row r="81" spans="1:15" s="176" customFormat="1" ht="22.5" customHeight="1" outlineLevel="1">
      <c r="A81" s="286" t="s">
        <v>40</v>
      </c>
      <c r="B81" s="286"/>
      <c r="C81" s="286"/>
      <c r="D81" s="286"/>
      <c r="E81" s="286"/>
      <c r="F81" s="286"/>
      <c r="G81" s="286"/>
      <c r="H81" s="286"/>
      <c r="I81" s="286"/>
      <c r="J81" s="286"/>
      <c r="K81" s="167"/>
      <c r="L81" s="167"/>
      <c r="M81" s="167"/>
      <c r="N81" s="167"/>
      <c r="O81" s="167"/>
    </row>
    <row r="82" spans="1:15" s="176" customFormat="1" ht="22.5" customHeight="1" outlineLevel="1">
      <c r="A82" s="286" t="str">
        <f>A3</f>
        <v>ณ วันที่ 30 กันยายน 2565</v>
      </c>
      <c r="B82" s="286"/>
      <c r="C82" s="286"/>
      <c r="D82" s="286"/>
      <c r="E82" s="286"/>
      <c r="F82" s="286"/>
      <c r="G82" s="286"/>
      <c r="H82" s="286"/>
      <c r="I82" s="286"/>
      <c r="J82" s="286"/>
      <c r="K82" s="167"/>
      <c r="L82" s="167"/>
      <c r="M82" s="167"/>
      <c r="N82" s="167"/>
      <c r="O82" s="167"/>
    </row>
    <row r="83" spans="1:15" ht="22.5" customHeight="1" outlineLevel="1">
      <c r="A83" s="287" t="s">
        <v>3</v>
      </c>
      <c r="B83" s="287"/>
      <c r="C83" s="287"/>
      <c r="D83" s="287"/>
      <c r="E83" s="287"/>
      <c r="F83" s="287"/>
      <c r="G83" s="287"/>
      <c r="H83" s="287"/>
      <c r="I83" s="287"/>
      <c r="J83" s="287"/>
      <c r="K83" s="167"/>
      <c r="L83" s="167"/>
      <c r="M83" s="167"/>
      <c r="N83" s="167"/>
      <c r="O83" s="167"/>
    </row>
    <row r="84" spans="1:15" ht="9" customHeight="1" outlineLevel="1">
      <c r="A84" s="134"/>
      <c r="B84" s="160"/>
      <c r="C84" s="134"/>
      <c r="D84" s="134"/>
      <c r="E84" s="134"/>
      <c r="F84" s="134"/>
      <c r="G84" s="134"/>
      <c r="H84" s="134"/>
      <c r="I84" s="134"/>
      <c r="J84" s="134"/>
      <c r="K84" s="167"/>
      <c r="L84" s="167"/>
      <c r="M84" s="167"/>
      <c r="N84" s="167"/>
      <c r="O84" s="167"/>
    </row>
    <row r="85" spans="1:15" ht="22.5" customHeight="1" outlineLevel="1">
      <c r="B85" s="139"/>
      <c r="D85" s="288" t="s">
        <v>5</v>
      </c>
      <c r="E85" s="288"/>
      <c r="F85" s="288"/>
      <c r="H85" s="288" t="s">
        <v>6</v>
      </c>
      <c r="I85" s="288"/>
      <c r="J85" s="288"/>
      <c r="K85" s="167"/>
      <c r="L85" s="167"/>
      <c r="M85" s="167"/>
      <c r="N85" s="167"/>
      <c r="O85" s="167"/>
    </row>
    <row r="86" spans="1:15" ht="22.5" customHeight="1" outlineLevel="1">
      <c r="A86" s="134"/>
      <c r="C86" s="149"/>
      <c r="D86" s="161" t="s">
        <v>7</v>
      </c>
      <c r="E86" s="161"/>
      <c r="F86" s="161" t="s">
        <v>7</v>
      </c>
      <c r="G86" s="161"/>
      <c r="H86" s="161" t="s">
        <v>7</v>
      </c>
      <c r="I86" s="161"/>
      <c r="J86" s="161" t="s">
        <v>7</v>
      </c>
      <c r="K86" s="167"/>
      <c r="L86" s="167"/>
      <c r="M86" s="167"/>
      <c r="N86" s="167"/>
      <c r="O86" s="167"/>
    </row>
    <row r="87" spans="1:15" ht="22.5" customHeight="1" outlineLevel="1">
      <c r="A87" s="134"/>
      <c r="B87" s="139"/>
      <c r="C87" s="149"/>
      <c r="D87" s="161" t="str">
        <f>D8</f>
        <v>30 กันยายน</v>
      </c>
      <c r="E87" s="161"/>
      <c r="F87" s="161" t="s">
        <v>9</v>
      </c>
      <c r="G87" s="161"/>
      <c r="H87" s="161" t="str">
        <f>D87</f>
        <v>30 กันยายน</v>
      </c>
      <c r="I87" s="161"/>
      <c r="J87" s="161" t="s">
        <v>9</v>
      </c>
      <c r="K87" s="167"/>
      <c r="L87" s="167"/>
      <c r="M87" s="167"/>
      <c r="N87" s="167"/>
      <c r="O87" s="167"/>
    </row>
    <row r="88" spans="1:15" ht="22.5" customHeight="1" outlineLevel="1">
      <c r="A88" s="162"/>
      <c r="B88" s="160"/>
      <c r="C88" s="149"/>
      <c r="D88" s="142" t="s">
        <v>10</v>
      </c>
      <c r="E88" s="142"/>
      <c r="F88" s="143" t="s">
        <v>11</v>
      </c>
      <c r="G88" s="142"/>
      <c r="H88" s="142" t="s">
        <v>10</v>
      </c>
      <c r="I88" s="142"/>
      <c r="J88" s="143" t="s">
        <v>11</v>
      </c>
      <c r="K88" s="167"/>
      <c r="L88" s="167"/>
      <c r="M88" s="167"/>
      <c r="N88" s="167"/>
      <c r="O88" s="167"/>
    </row>
    <row r="89" spans="1:15" ht="22.5" customHeight="1" outlineLevel="1">
      <c r="B89" s="160"/>
      <c r="C89" s="149"/>
      <c r="D89" s="139" t="s">
        <v>12</v>
      </c>
      <c r="E89" s="161"/>
      <c r="F89" s="161"/>
      <c r="G89" s="161"/>
      <c r="H89" s="139" t="s">
        <v>12</v>
      </c>
      <c r="I89" s="161"/>
      <c r="J89" s="161"/>
      <c r="K89" s="167"/>
      <c r="L89" s="167"/>
      <c r="M89" s="167"/>
      <c r="N89" s="167"/>
      <c r="O89" s="167"/>
    </row>
    <row r="90" spans="1:15" ht="22.5" customHeight="1">
      <c r="A90" s="163" t="s">
        <v>67</v>
      </c>
      <c r="B90" s="160"/>
      <c r="C90" s="149"/>
      <c r="K90" s="167"/>
      <c r="L90" s="167"/>
      <c r="M90" s="167"/>
      <c r="N90" s="167"/>
      <c r="O90" s="167"/>
    </row>
    <row r="91" spans="1:15" s="156" customFormat="1" ht="22.5" customHeight="1">
      <c r="A91" s="163" t="s">
        <v>68</v>
      </c>
      <c r="B91" s="164"/>
      <c r="C91" s="165"/>
      <c r="D91" s="1"/>
      <c r="E91" s="1"/>
      <c r="F91" s="1"/>
      <c r="G91" s="1"/>
      <c r="H91" s="1"/>
      <c r="I91" s="1"/>
      <c r="J91" s="1"/>
      <c r="K91" s="167"/>
      <c r="L91" s="167"/>
      <c r="M91" s="167"/>
      <c r="N91" s="167"/>
      <c r="O91" s="167"/>
    </row>
    <row r="92" spans="1:15" s="156" customFormat="1" ht="22.5" customHeight="1">
      <c r="A92" s="177" t="s">
        <v>69</v>
      </c>
      <c r="B92" s="164"/>
      <c r="C92" s="165"/>
      <c r="D92" s="172"/>
      <c r="E92" s="1"/>
      <c r="F92" s="172"/>
      <c r="G92" s="1"/>
      <c r="H92" s="172"/>
      <c r="I92" s="1"/>
      <c r="J92" s="1"/>
      <c r="K92" s="167"/>
      <c r="L92" s="167"/>
      <c r="M92" s="167"/>
      <c r="N92" s="167"/>
      <c r="O92" s="167"/>
    </row>
    <row r="93" spans="1:15" s="156" customFormat="1" ht="22.5" customHeight="1">
      <c r="A93" s="166" t="s">
        <v>70</v>
      </c>
      <c r="C93" s="165"/>
      <c r="D93" s="172"/>
      <c r="E93" s="1"/>
      <c r="F93" s="172"/>
      <c r="G93" s="1"/>
      <c r="H93" s="172"/>
      <c r="I93" s="1"/>
      <c r="J93" s="1"/>
      <c r="K93" s="167"/>
      <c r="L93" s="167"/>
      <c r="M93" s="167"/>
      <c r="N93" s="167"/>
      <c r="O93" s="167"/>
    </row>
    <row r="94" spans="1:15" s="156" customFormat="1" ht="22.5" customHeight="1" thickBot="1">
      <c r="A94" s="180" t="s">
        <v>71</v>
      </c>
      <c r="C94" s="165"/>
      <c r="D94" s="54">
        <v>4997460</v>
      </c>
      <c r="E94" s="51"/>
      <c r="F94" s="54">
        <v>4997460</v>
      </c>
      <c r="G94" s="51"/>
      <c r="H94" s="54">
        <v>4997460</v>
      </c>
      <c r="I94" s="51"/>
      <c r="J94" s="54">
        <v>4997460</v>
      </c>
      <c r="K94" s="167"/>
      <c r="L94" s="167"/>
      <c r="M94" s="167"/>
      <c r="N94" s="167"/>
      <c r="O94" s="167"/>
    </row>
    <row r="95" spans="1:15" s="156" customFormat="1" ht="22.5" customHeight="1" thickTop="1">
      <c r="A95" s="166" t="s">
        <v>72</v>
      </c>
      <c r="B95" s="164"/>
      <c r="C95" s="165"/>
      <c r="D95" s="55"/>
      <c r="E95" s="51"/>
      <c r="F95" s="55"/>
      <c r="G95" s="55"/>
      <c r="H95" s="55"/>
      <c r="I95" s="55"/>
      <c r="J95" s="55"/>
      <c r="K95" s="167"/>
      <c r="L95" s="167"/>
      <c r="M95" s="167"/>
      <c r="N95" s="167"/>
      <c r="O95" s="167"/>
    </row>
    <row r="96" spans="1:15" s="156" customFormat="1" ht="22.5" customHeight="1">
      <c r="A96" s="180" t="s">
        <v>73</v>
      </c>
      <c r="B96" s="164"/>
      <c r="C96" s="165"/>
      <c r="D96" s="55"/>
      <c r="E96" s="51"/>
      <c r="F96" s="55"/>
      <c r="G96" s="55"/>
      <c r="H96" s="55"/>
      <c r="I96" s="55"/>
      <c r="J96" s="55"/>
      <c r="K96" s="167"/>
      <c r="L96" s="167"/>
      <c r="M96" s="167"/>
      <c r="N96" s="167"/>
      <c r="O96" s="167"/>
    </row>
    <row r="97" spans="1:15" s="156" customFormat="1" ht="22.5" customHeight="1">
      <c r="A97" s="181" t="s">
        <v>74</v>
      </c>
      <c r="B97" s="164"/>
      <c r="C97" s="165"/>
      <c r="D97" s="21">
        <v>2974210</v>
      </c>
      <c r="E97" s="21"/>
      <c r="F97" s="21">
        <v>2973926</v>
      </c>
      <c r="G97" s="21"/>
      <c r="H97" s="21">
        <v>2974210</v>
      </c>
      <c r="I97" s="51"/>
      <c r="J97" s="21">
        <v>2973926</v>
      </c>
      <c r="K97" s="167"/>
      <c r="L97" s="167"/>
      <c r="M97" s="167"/>
      <c r="N97" s="167"/>
      <c r="O97" s="167"/>
    </row>
    <row r="98" spans="1:15" s="156" customFormat="1" ht="22.5" customHeight="1">
      <c r="A98" s="177" t="s">
        <v>75</v>
      </c>
      <c r="C98" s="165"/>
      <c r="D98" s="55"/>
      <c r="E98" s="55"/>
      <c r="F98" s="55"/>
      <c r="G98" s="55"/>
      <c r="H98" s="55"/>
      <c r="I98" s="51"/>
      <c r="J98" s="55"/>
      <c r="K98" s="167"/>
      <c r="L98" s="167"/>
      <c r="M98" s="167"/>
      <c r="N98" s="167"/>
      <c r="O98" s="167"/>
    </row>
    <row r="99" spans="1:15" s="156" customFormat="1" ht="22.5" customHeight="1">
      <c r="A99" s="166" t="s">
        <v>76</v>
      </c>
      <c r="B99" s="164"/>
      <c r="C99" s="165"/>
      <c r="D99" s="50">
        <v>22551567</v>
      </c>
      <c r="E99" s="21"/>
      <c r="F99" s="50">
        <v>22506296</v>
      </c>
      <c r="G99" s="21"/>
      <c r="H99" s="50">
        <v>22551567</v>
      </c>
      <c r="I99" s="51"/>
      <c r="J99" s="50">
        <v>22506296</v>
      </c>
      <c r="K99" s="167"/>
      <c r="L99" s="167"/>
      <c r="M99" s="167"/>
      <c r="N99" s="167"/>
      <c r="O99" s="167"/>
    </row>
    <row r="100" spans="1:15" s="179" customFormat="1" ht="22.5" customHeight="1">
      <c r="A100" s="145" t="s">
        <v>77</v>
      </c>
      <c r="B100" s="164"/>
      <c r="C100" s="165"/>
      <c r="D100" s="50"/>
      <c r="E100" s="21"/>
      <c r="F100" s="50"/>
      <c r="G100" s="21"/>
      <c r="H100" s="50"/>
      <c r="I100" s="51"/>
      <c r="J100" s="50"/>
      <c r="K100" s="167"/>
      <c r="L100" s="167"/>
      <c r="M100" s="167"/>
      <c r="N100" s="167"/>
      <c r="O100" s="167"/>
    </row>
    <row r="101" spans="1:15" s="179" customFormat="1" ht="22.5" customHeight="1">
      <c r="A101" s="166" t="s">
        <v>78</v>
      </c>
      <c r="B101" s="164"/>
      <c r="C101" s="165"/>
      <c r="D101" s="50">
        <v>-669657</v>
      </c>
      <c r="E101" s="46"/>
      <c r="F101" s="50">
        <v>-669657</v>
      </c>
      <c r="G101" s="46"/>
      <c r="H101" s="182">
        <v>0</v>
      </c>
      <c r="I101" s="128"/>
      <c r="J101" s="129">
        <v>0</v>
      </c>
      <c r="K101" s="167"/>
      <c r="L101" s="167"/>
      <c r="M101" s="167"/>
      <c r="N101" s="167"/>
      <c r="O101" s="167"/>
    </row>
    <row r="102" spans="1:15" s="179" customFormat="1" ht="22.5" customHeight="1">
      <c r="A102" s="145" t="s">
        <v>79</v>
      </c>
      <c r="B102" s="164"/>
      <c r="C102" s="165"/>
      <c r="D102" s="50"/>
      <c r="E102" s="51"/>
      <c r="F102" s="50"/>
      <c r="G102" s="51"/>
      <c r="H102" s="50"/>
      <c r="I102" s="51"/>
      <c r="J102" s="50"/>
      <c r="K102" s="167"/>
      <c r="L102" s="167"/>
      <c r="M102" s="167"/>
      <c r="N102" s="167"/>
      <c r="O102" s="167"/>
    </row>
    <row r="103" spans="1:15" s="156" customFormat="1" ht="22.5" customHeight="1">
      <c r="A103" s="166" t="s">
        <v>80</v>
      </c>
      <c r="B103" s="164"/>
      <c r="C103" s="165"/>
      <c r="D103" s="50"/>
      <c r="E103" s="51"/>
      <c r="F103" s="50"/>
      <c r="G103" s="51"/>
      <c r="H103" s="50"/>
      <c r="I103" s="51"/>
      <c r="J103" s="50"/>
      <c r="K103" s="167"/>
      <c r="L103" s="167"/>
      <c r="M103" s="167"/>
      <c r="N103" s="167"/>
      <c r="O103" s="167"/>
    </row>
    <row r="104" spans="1:15" s="156" customFormat="1" ht="22.5" customHeight="1">
      <c r="A104" s="180" t="s">
        <v>81</v>
      </c>
      <c r="B104" s="164"/>
      <c r="C104" s="165"/>
      <c r="D104" s="21">
        <v>500000</v>
      </c>
      <c r="E104" s="21"/>
      <c r="F104" s="21">
        <v>500000</v>
      </c>
      <c r="G104" s="21"/>
      <c r="H104" s="21">
        <v>500000</v>
      </c>
      <c r="I104" s="51"/>
      <c r="J104" s="21">
        <v>500000</v>
      </c>
      <c r="K104" s="167"/>
      <c r="L104" s="167"/>
      <c r="M104" s="167"/>
      <c r="N104" s="167"/>
      <c r="O104" s="167"/>
    </row>
    <row r="105" spans="1:15" s="156" customFormat="1" ht="22.5" customHeight="1">
      <c r="A105" s="166" t="s">
        <v>82</v>
      </c>
      <c r="B105" s="164"/>
      <c r="C105" s="165"/>
      <c r="D105" s="50">
        <v>52380353</v>
      </c>
      <c r="E105" s="21"/>
      <c r="F105" s="50">
        <v>56602515</v>
      </c>
      <c r="G105" s="21"/>
      <c r="H105" s="50">
        <v>52380353</v>
      </c>
      <c r="I105" s="51"/>
      <c r="J105" s="50">
        <v>56602515</v>
      </c>
      <c r="K105" s="167"/>
      <c r="L105" s="167"/>
      <c r="M105" s="167"/>
      <c r="N105" s="167"/>
      <c r="O105" s="167"/>
    </row>
    <row r="106" spans="1:15" ht="22.5" customHeight="1">
      <c r="A106" s="177" t="s">
        <v>83</v>
      </c>
      <c r="B106" s="164"/>
      <c r="C106" s="165"/>
      <c r="D106" s="50">
        <v>350238</v>
      </c>
      <c r="E106" s="28"/>
      <c r="F106" s="28">
        <v>-214328</v>
      </c>
      <c r="G106" s="28"/>
      <c r="H106" s="50">
        <v>350238</v>
      </c>
      <c r="I106" s="51"/>
      <c r="J106" s="50">
        <v>-214328</v>
      </c>
      <c r="K106" s="167"/>
      <c r="L106" s="167"/>
      <c r="M106" s="167"/>
      <c r="N106" s="167"/>
      <c r="O106" s="167"/>
    </row>
    <row r="107" spans="1:15" ht="22.5" customHeight="1">
      <c r="A107" s="178" t="s">
        <v>84</v>
      </c>
      <c r="B107" s="169"/>
      <c r="C107" s="170"/>
      <c r="D107" s="56">
        <f>SUM(D97:D106)</f>
        <v>78086711</v>
      </c>
      <c r="E107" s="51"/>
      <c r="F107" s="56">
        <f>SUM(F97:F106)</f>
        <v>81698752</v>
      </c>
      <c r="G107" s="51"/>
      <c r="H107" s="56">
        <f>SUM(H97:H106)</f>
        <v>78756368</v>
      </c>
      <c r="I107" s="51"/>
      <c r="J107" s="56">
        <f>SUM(J97:J106)</f>
        <v>82368409</v>
      </c>
      <c r="K107" s="167"/>
      <c r="L107" s="167"/>
      <c r="M107" s="167"/>
      <c r="N107" s="167"/>
      <c r="O107" s="167"/>
    </row>
    <row r="108" spans="1:15" ht="22.5" customHeight="1">
      <c r="A108" s="177" t="s">
        <v>85</v>
      </c>
      <c r="B108" s="164"/>
      <c r="C108" s="165"/>
      <c r="D108" s="29">
        <v>126891</v>
      </c>
      <c r="E108" s="28"/>
      <c r="F108" s="29">
        <v>125770</v>
      </c>
      <c r="G108" s="28"/>
      <c r="H108" s="129">
        <v>0</v>
      </c>
      <c r="I108" s="40"/>
      <c r="J108" s="129">
        <v>0</v>
      </c>
      <c r="K108" s="167"/>
      <c r="L108" s="167"/>
      <c r="M108" s="167"/>
      <c r="N108" s="167"/>
      <c r="O108" s="167"/>
    </row>
    <row r="109" spans="1:15" ht="22.5" customHeight="1">
      <c r="A109" s="178" t="s">
        <v>86</v>
      </c>
      <c r="B109" s="164"/>
      <c r="C109" s="165"/>
      <c r="D109" s="52">
        <f>SUM(D107:D108)</f>
        <v>78213602</v>
      </c>
      <c r="E109" s="51"/>
      <c r="F109" s="52">
        <f>SUM(F107:F108)</f>
        <v>81824522</v>
      </c>
      <c r="G109" s="51"/>
      <c r="H109" s="48">
        <f>SUM(H107:H108)</f>
        <v>78756368</v>
      </c>
      <c r="I109" s="51"/>
      <c r="J109" s="48">
        <f>SUM(J107:J108)</f>
        <v>82368409</v>
      </c>
      <c r="K109" s="167"/>
      <c r="L109" s="167"/>
      <c r="M109" s="167"/>
      <c r="N109" s="167"/>
      <c r="O109" s="167"/>
    </row>
    <row r="110" spans="1:15" ht="22.5" customHeight="1" thickBot="1">
      <c r="A110" s="140" t="s">
        <v>87</v>
      </c>
      <c r="B110" s="164"/>
      <c r="C110" s="165"/>
      <c r="D110" s="49">
        <f>D76+D109</f>
        <v>345370172</v>
      </c>
      <c r="E110" s="51"/>
      <c r="F110" s="49">
        <f>F76+F109</f>
        <v>356221743</v>
      </c>
      <c r="G110" s="51"/>
      <c r="H110" s="49">
        <f>SUM(H76,H109)</f>
        <v>96881508</v>
      </c>
      <c r="I110" s="51"/>
      <c r="J110" s="49">
        <f>SUM(J76,J109)</f>
        <v>101370199</v>
      </c>
      <c r="K110" s="167"/>
      <c r="L110" s="167"/>
      <c r="M110" s="167"/>
      <c r="N110" s="167"/>
      <c r="O110" s="167"/>
    </row>
    <row r="111" spans="1:15" ht="22.5" customHeight="1" thickTop="1">
      <c r="A111" s="140"/>
      <c r="B111" s="164"/>
      <c r="C111" s="165"/>
      <c r="D111" s="172"/>
      <c r="E111" s="1"/>
      <c r="F111" s="172"/>
      <c r="G111" s="1"/>
      <c r="H111" s="53"/>
      <c r="I111" s="53"/>
      <c r="J111" s="53"/>
      <c r="K111" s="167"/>
      <c r="L111" s="167"/>
      <c r="M111" s="167"/>
      <c r="N111" s="167"/>
      <c r="O111" s="167"/>
    </row>
    <row r="112" spans="1:15" s="188" customFormat="1" ht="22.5" customHeight="1">
      <c r="A112" s="183"/>
      <c r="B112" s="184"/>
      <c r="C112" s="183"/>
      <c r="D112" s="185"/>
      <c r="E112" s="186"/>
      <c r="F112" s="185"/>
      <c r="G112" s="186"/>
      <c r="H112" s="185"/>
      <c r="I112" s="187"/>
      <c r="J112" s="185"/>
      <c r="K112" s="167"/>
      <c r="L112" s="167"/>
      <c r="M112" s="167"/>
      <c r="N112" s="167"/>
      <c r="O112" s="167"/>
    </row>
    <row r="113" spans="1:15" s="156" customFormat="1" ht="22.5" customHeight="1">
      <c r="A113" s="189"/>
      <c r="B113" s="164"/>
      <c r="C113" s="177"/>
      <c r="D113" s="1"/>
      <c r="E113" s="1"/>
      <c r="F113" s="1"/>
      <c r="G113" s="1"/>
      <c r="H113" s="1"/>
      <c r="I113" s="1"/>
      <c r="J113" s="1"/>
      <c r="K113" s="167"/>
      <c r="L113" s="167"/>
      <c r="M113" s="167"/>
      <c r="N113" s="167"/>
      <c r="O113" s="167"/>
    </row>
    <row r="114" spans="1:15" s="156" customFormat="1" ht="22.5" customHeight="1">
      <c r="A114" s="177"/>
      <c r="B114" s="164"/>
      <c r="C114" s="177"/>
      <c r="D114" s="1"/>
      <c r="E114" s="1"/>
      <c r="F114" s="1"/>
      <c r="G114" s="1"/>
      <c r="H114" s="1"/>
      <c r="I114" s="1"/>
      <c r="J114" s="1"/>
      <c r="K114" s="167"/>
      <c r="L114" s="167"/>
      <c r="M114" s="167"/>
      <c r="N114" s="167"/>
      <c r="O114" s="167"/>
    </row>
    <row r="115" spans="1:15" s="156" customFormat="1" ht="22.5" customHeight="1">
      <c r="B115" s="164"/>
      <c r="C115" s="177"/>
      <c r="D115" s="1"/>
      <c r="E115" s="1"/>
      <c r="F115" s="1"/>
      <c r="G115" s="1"/>
      <c r="H115" s="1"/>
      <c r="I115" s="1"/>
      <c r="J115" s="1"/>
      <c r="K115" s="167"/>
      <c r="L115" s="167"/>
      <c r="M115" s="167"/>
      <c r="N115" s="167"/>
      <c r="O115" s="167"/>
    </row>
    <row r="116" spans="1:15" s="156" customFormat="1" ht="22.5" customHeight="1">
      <c r="A116" s="177"/>
      <c r="B116" s="164"/>
      <c r="C116" s="177"/>
      <c r="D116" s="1"/>
      <c r="E116" s="4"/>
      <c r="F116" s="1"/>
      <c r="G116" s="1"/>
      <c r="H116" s="1"/>
      <c r="I116" s="1"/>
      <c r="J116" s="1"/>
      <c r="K116" s="167"/>
      <c r="L116" s="167"/>
      <c r="M116" s="167"/>
      <c r="N116" s="167"/>
      <c r="O116" s="167"/>
    </row>
    <row r="117" spans="1:15" s="156" customFormat="1" ht="22.5" customHeight="1">
      <c r="A117" s="177"/>
      <c r="B117" s="164"/>
      <c r="C117" s="177"/>
      <c r="D117" s="172"/>
      <c r="E117" s="4"/>
      <c r="F117" s="172"/>
      <c r="G117" s="1"/>
      <c r="H117" s="172"/>
      <c r="I117" s="1"/>
      <c r="J117" s="172"/>
      <c r="K117" s="167"/>
      <c r="L117" s="167"/>
      <c r="M117" s="167"/>
      <c r="N117" s="167"/>
      <c r="O117" s="167"/>
    </row>
    <row r="118" spans="1:15" ht="24" customHeight="1">
      <c r="B118" s="160"/>
      <c r="C118" s="134"/>
      <c r="D118" s="5"/>
      <c r="E118" s="147"/>
      <c r="F118" s="5"/>
      <c r="G118" s="147"/>
      <c r="H118" s="5"/>
      <c r="I118" s="147"/>
      <c r="J118" s="5"/>
      <c r="K118" s="167"/>
      <c r="L118" s="167"/>
      <c r="M118" s="167"/>
      <c r="N118" s="167"/>
      <c r="O118" s="167"/>
    </row>
    <row r="119" spans="1:15" ht="24" customHeight="1">
      <c r="A119" s="134"/>
      <c r="B119" s="160"/>
      <c r="C119" s="134"/>
      <c r="D119" s="147"/>
      <c r="E119" s="147"/>
      <c r="F119" s="147"/>
      <c r="G119" s="147"/>
      <c r="H119" s="147"/>
      <c r="I119" s="147"/>
      <c r="J119" s="147"/>
      <c r="K119" s="167"/>
      <c r="L119" s="167"/>
      <c r="M119" s="167"/>
      <c r="N119" s="167"/>
      <c r="O119" s="167"/>
    </row>
    <row r="120" spans="1:15" ht="24" customHeight="1">
      <c r="A120" s="156"/>
      <c r="B120" s="160"/>
      <c r="C120" s="134"/>
      <c r="D120" s="147"/>
      <c r="E120" s="147"/>
      <c r="F120" s="147"/>
      <c r="G120" s="147"/>
      <c r="H120" s="147"/>
      <c r="I120" s="147"/>
      <c r="J120" s="147"/>
    </row>
    <row r="121" spans="1:15" ht="24" customHeight="1">
      <c r="A121" s="134"/>
      <c r="B121" s="160"/>
      <c r="C121" s="134"/>
      <c r="D121" s="147"/>
      <c r="E121" s="147"/>
      <c r="F121" s="147"/>
      <c r="G121" s="147"/>
      <c r="H121" s="147"/>
      <c r="I121" s="147"/>
      <c r="J121" s="147"/>
    </row>
    <row r="122" spans="1:15" ht="24" customHeight="1">
      <c r="A122" s="134"/>
      <c r="B122" s="160"/>
      <c r="C122" s="134"/>
      <c r="D122" s="147"/>
      <c r="E122" s="147"/>
      <c r="F122" s="147"/>
      <c r="G122" s="147"/>
      <c r="H122" s="147"/>
      <c r="I122" s="147"/>
      <c r="J122" s="147"/>
    </row>
    <row r="123" spans="1:15" ht="24" customHeight="1">
      <c r="A123" s="134"/>
      <c r="B123" s="160"/>
      <c r="C123" s="134"/>
      <c r="D123" s="147"/>
      <c r="E123" s="147"/>
      <c r="F123" s="147"/>
      <c r="G123" s="147"/>
      <c r="H123" s="147"/>
      <c r="I123" s="147"/>
      <c r="J123" s="147"/>
    </row>
  </sheetData>
  <mergeCells count="18">
    <mergeCell ref="A41:J41"/>
    <mergeCell ref="D85:F85"/>
    <mergeCell ref="H85:J85"/>
    <mergeCell ref="A80:J80"/>
    <mergeCell ref="A81:J81"/>
    <mergeCell ref="A82:J82"/>
    <mergeCell ref="A83:J83"/>
    <mergeCell ref="D46:F46"/>
    <mergeCell ref="H46:J46"/>
    <mergeCell ref="A42:J42"/>
    <mergeCell ref="A43:J43"/>
    <mergeCell ref="A44:J44"/>
    <mergeCell ref="A1:J1"/>
    <mergeCell ref="A2:J2"/>
    <mergeCell ref="A4:J4"/>
    <mergeCell ref="A3:J3"/>
    <mergeCell ref="H6:J6"/>
    <mergeCell ref="D6:F6"/>
  </mergeCells>
  <phoneticPr fontId="0" type="noConversion"/>
  <pageMargins left="1" right="0.5" top="1" bottom="0.8" header="0.8" footer="0.3"/>
  <pageSetup paperSize="9" scale="70" firstPageNumber="3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40" max="16383" man="1"/>
    <brk id="79" max="16383" man="1"/>
  </rowBreaks>
  <ignoredErrors>
    <ignoredError sqref="C17 B19:C20 C18 B22:C23 C21 C16" twoDigitTextYear="1"/>
    <ignoredError sqref="E9 D89:J89 G9" numberStoredAsText="1"/>
    <ignoredError sqref="E23 D38:E38 G23:I23 E37 G37 I37 G38:I38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R116"/>
  <sheetViews>
    <sheetView view="pageBreakPreview" zoomScaleNormal="80" zoomScaleSheetLayoutView="100" workbookViewId="0">
      <selection activeCell="A64" sqref="A64"/>
    </sheetView>
  </sheetViews>
  <sheetFormatPr defaultColWidth="9.09765625" defaultRowHeight="20"/>
  <cols>
    <col min="1" max="1" width="55.69921875" style="145" customWidth="1"/>
    <col min="2" max="2" width="8.3984375" style="145" customWidth="1"/>
    <col min="3" max="3" width="1.69921875" style="145" customWidth="1"/>
    <col min="4" max="4" width="16.69921875" style="21" customWidth="1"/>
    <col min="5" max="5" width="1.69921875" style="2" customWidth="1"/>
    <col min="6" max="6" width="16.69921875" style="2" customWidth="1"/>
    <col min="7" max="7" width="1.69921875" style="2" customWidth="1"/>
    <col min="8" max="8" width="16.69921875" style="3" customWidth="1"/>
    <col min="9" max="9" width="1.69921875" style="2" customWidth="1"/>
    <col min="10" max="10" width="16.69921875" style="2" customWidth="1"/>
    <col min="11" max="17" width="9.09765625" style="134"/>
    <col min="18" max="18" width="12" style="134" bestFit="1" customWidth="1"/>
    <col min="19" max="16384" width="9.09765625" style="134"/>
  </cols>
  <sheetData>
    <row r="1" spans="1:18" s="272" customFormat="1" ht="23">
      <c r="A1" s="299" t="s">
        <v>0</v>
      </c>
      <c r="B1" s="299"/>
      <c r="C1" s="299"/>
      <c r="D1" s="299"/>
      <c r="E1" s="299"/>
      <c r="F1" s="299"/>
      <c r="G1" s="299"/>
      <c r="H1" s="299"/>
      <c r="I1" s="299"/>
      <c r="J1" s="299"/>
    </row>
    <row r="2" spans="1:18" s="272" customFormat="1" ht="23">
      <c r="A2" s="299" t="s">
        <v>194</v>
      </c>
      <c r="B2" s="299"/>
      <c r="C2" s="299"/>
      <c r="D2" s="299"/>
      <c r="E2" s="299"/>
      <c r="F2" s="299"/>
      <c r="G2" s="299"/>
      <c r="H2" s="299"/>
      <c r="I2" s="299"/>
      <c r="J2" s="299"/>
    </row>
    <row r="3" spans="1:18" s="272" customFormat="1" ht="23">
      <c r="A3" s="299" t="str">
        <f>'SCE เฉพาะกิจการ PY'!A4</f>
        <v>สำหรับงวดเก้าเดือนสิ้นสุดวันที่ 30 กันยายน 2565</v>
      </c>
      <c r="B3" s="299"/>
      <c r="C3" s="299"/>
      <c r="D3" s="299"/>
      <c r="E3" s="299"/>
      <c r="F3" s="299"/>
      <c r="G3" s="299"/>
      <c r="H3" s="299"/>
      <c r="I3" s="299"/>
      <c r="J3" s="299"/>
    </row>
    <row r="4" spans="1:18" s="273" customFormat="1" ht="23">
      <c r="A4" s="300" t="s">
        <v>12</v>
      </c>
      <c r="B4" s="300"/>
      <c r="C4" s="300"/>
      <c r="D4" s="300"/>
      <c r="E4" s="300"/>
      <c r="F4" s="300"/>
      <c r="G4" s="300"/>
      <c r="H4" s="300"/>
      <c r="I4" s="300"/>
      <c r="J4" s="300"/>
    </row>
    <row r="5" spans="1:18" s="272" customFormat="1" ht="20.149999999999999" customHeight="1">
      <c r="A5" s="301" t="s">
        <v>3</v>
      </c>
      <c r="B5" s="301"/>
      <c r="C5" s="301"/>
      <c r="D5" s="301"/>
      <c r="E5" s="301"/>
      <c r="F5" s="301"/>
      <c r="G5" s="301"/>
      <c r="H5" s="301"/>
      <c r="I5" s="301"/>
      <c r="J5" s="301"/>
    </row>
    <row r="6" spans="1:18" s="272" customFormat="1" ht="4.4000000000000004" customHeight="1">
      <c r="D6" s="35"/>
      <c r="E6" s="274"/>
      <c r="F6" s="274"/>
      <c r="G6" s="274"/>
      <c r="H6" s="274"/>
    </row>
    <row r="7" spans="1:18" ht="20.149999999999999" customHeight="1">
      <c r="A7" s="145" t="s">
        <v>90</v>
      </c>
      <c r="B7" s="139" t="s">
        <v>4</v>
      </c>
      <c r="C7" s="139"/>
      <c r="D7" s="298" t="s">
        <v>5</v>
      </c>
      <c r="E7" s="298"/>
      <c r="F7" s="298"/>
      <c r="G7" s="6"/>
      <c r="H7" s="288" t="s">
        <v>6</v>
      </c>
      <c r="I7" s="288"/>
      <c r="J7" s="288"/>
    </row>
    <row r="8" spans="1:18" ht="20.149999999999999" customHeight="1">
      <c r="B8" s="141"/>
      <c r="C8" s="141"/>
      <c r="D8" s="142" t="s">
        <v>10</v>
      </c>
      <c r="E8" s="139"/>
      <c r="F8" s="143" t="s">
        <v>11</v>
      </c>
      <c r="G8" s="142"/>
      <c r="H8" s="142" t="s">
        <v>10</v>
      </c>
      <c r="I8" s="139"/>
      <c r="J8" s="143" t="s">
        <v>11</v>
      </c>
    </row>
    <row r="9" spans="1:18" ht="20.25" customHeight="1">
      <c r="A9" s="275" t="s">
        <v>195</v>
      </c>
      <c r="B9" s="276"/>
      <c r="C9" s="276"/>
      <c r="D9" s="36"/>
      <c r="E9" s="7"/>
      <c r="F9" s="7"/>
      <c r="G9" s="7"/>
      <c r="H9" s="7"/>
      <c r="I9" s="7"/>
      <c r="J9" s="7"/>
    </row>
    <row r="10" spans="1:18" ht="20.25" customHeight="1">
      <c r="A10" s="272" t="s">
        <v>115</v>
      </c>
      <c r="B10" s="277"/>
      <c r="C10" s="277"/>
      <c r="D10" s="21">
        <f>'SI (9ด)'!D43</f>
        <v>18649914</v>
      </c>
      <c r="E10" s="21"/>
      <c r="F10" s="21">
        <f>'SI (9ด)'!F43</f>
        <v>20060392</v>
      </c>
      <c r="G10" s="21"/>
      <c r="H10" s="21">
        <f>'SI (9ด)'!H43</f>
        <v>18647990</v>
      </c>
      <c r="I10" s="21"/>
      <c r="J10" s="21">
        <f>'SI (9ด)'!J43</f>
        <v>20058768</v>
      </c>
    </row>
    <row r="11" spans="1:18" ht="20.25" customHeight="1">
      <c r="A11" s="272" t="s">
        <v>196</v>
      </c>
      <c r="B11" s="277"/>
      <c r="C11" s="277"/>
      <c r="E11" s="21"/>
      <c r="F11" s="21"/>
      <c r="G11" s="21"/>
      <c r="H11" s="21"/>
      <c r="I11" s="21"/>
      <c r="J11" s="21"/>
    </row>
    <row r="12" spans="1:18" ht="20.25" customHeight="1">
      <c r="A12" s="136" t="s">
        <v>197</v>
      </c>
      <c r="B12" s="160">
        <v>9</v>
      </c>
      <c r="C12" s="160"/>
      <c r="D12" s="21">
        <v>39783858</v>
      </c>
      <c r="E12" s="21"/>
      <c r="F12" s="21">
        <v>39828000</v>
      </c>
      <c r="G12" s="21"/>
      <c r="H12" s="21">
        <v>123237</v>
      </c>
      <c r="I12" s="21"/>
      <c r="J12" s="21">
        <v>101485</v>
      </c>
      <c r="R12" s="18"/>
    </row>
    <row r="13" spans="1:18" ht="20.25" customHeight="1">
      <c r="A13" s="136" t="s">
        <v>105</v>
      </c>
      <c r="B13" s="160"/>
      <c r="C13" s="160"/>
      <c r="D13" s="21">
        <v>-104811</v>
      </c>
      <c r="E13" s="21"/>
      <c r="F13" s="21">
        <v>-170165</v>
      </c>
      <c r="G13" s="21"/>
      <c r="H13" s="21">
        <f>-'SI (9ด)'!H27</f>
        <v>-396573</v>
      </c>
      <c r="I13" s="21"/>
      <c r="J13" s="21">
        <v>-311675</v>
      </c>
    </row>
    <row r="14" spans="1:18" ht="20.25" customHeight="1">
      <c r="A14" s="136" t="s">
        <v>112</v>
      </c>
      <c r="B14" s="160"/>
      <c r="C14" s="160"/>
      <c r="D14" s="21">
        <v>3936310</v>
      </c>
      <c r="E14" s="21"/>
      <c r="F14" s="21">
        <v>4259949</v>
      </c>
      <c r="G14" s="21"/>
      <c r="H14" s="21">
        <f>-'SI (9ด)'!H34</f>
        <v>145238</v>
      </c>
      <c r="I14" s="21"/>
      <c r="J14" s="21">
        <v>91564</v>
      </c>
    </row>
    <row r="15" spans="1:18" ht="20.25" customHeight="1">
      <c r="A15" s="136" t="s">
        <v>252</v>
      </c>
      <c r="B15" s="160"/>
      <c r="C15" s="160"/>
      <c r="D15" s="21">
        <v>1621532</v>
      </c>
      <c r="E15" s="21"/>
      <c r="F15" s="21">
        <v>1536053</v>
      </c>
      <c r="G15" s="21"/>
      <c r="H15" s="57">
        <v>0</v>
      </c>
      <c r="I15" s="21"/>
      <c r="J15" s="21">
        <v>-1800</v>
      </c>
    </row>
    <row r="16" spans="1:18" ht="20.25" customHeight="1">
      <c r="A16" s="136" t="s">
        <v>174</v>
      </c>
      <c r="B16" s="160">
        <v>13</v>
      </c>
      <c r="C16" s="160"/>
      <c r="D16" s="21">
        <f>'SCE รวม CY'!N18</f>
        <v>1971</v>
      </c>
      <c r="E16" s="21"/>
      <c r="F16" s="21">
        <f>'SCE รวม PY'!N18</f>
        <v>6948</v>
      </c>
      <c r="G16" s="21"/>
      <c r="H16" s="21">
        <f>'SCE เฉพาะกิจการ CY'!L18</f>
        <v>1971</v>
      </c>
      <c r="I16" s="21"/>
      <c r="J16" s="21">
        <v>6948</v>
      </c>
    </row>
    <row r="17" spans="1:10" ht="20.25" customHeight="1">
      <c r="A17" s="136" t="s">
        <v>198</v>
      </c>
      <c r="B17" s="160"/>
      <c r="C17" s="160"/>
      <c r="E17" s="21"/>
      <c r="F17" s="21"/>
      <c r="G17" s="21"/>
      <c r="H17" s="21"/>
      <c r="I17" s="21"/>
      <c r="J17" s="21"/>
    </row>
    <row r="18" spans="1:10" ht="20.25" customHeight="1">
      <c r="A18" s="201" t="s">
        <v>199</v>
      </c>
      <c r="B18" s="160"/>
      <c r="C18" s="160"/>
      <c r="D18" s="21">
        <v>-43656</v>
      </c>
      <c r="E18" s="21"/>
      <c r="F18" s="21">
        <v>-6302</v>
      </c>
      <c r="G18" s="21"/>
      <c r="H18" s="57">
        <v>0</v>
      </c>
      <c r="I18" s="57"/>
      <c r="J18" s="57">
        <v>0</v>
      </c>
    </row>
    <row r="19" spans="1:10" ht="20.25" customHeight="1">
      <c r="A19" s="136" t="s">
        <v>200</v>
      </c>
      <c r="B19" s="160">
        <v>9</v>
      </c>
      <c r="C19" s="160"/>
      <c r="D19" s="21">
        <v>1088470</v>
      </c>
      <c r="E19" s="21"/>
      <c r="F19" s="21">
        <v>457464</v>
      </c>
      <c r="G19" s="21"/>
      <c r="H19" s="57">
        <v>0</v>
      </c>
      <c r="I19" s="57"/>
      <c r="J19" s="57">
        <v>0</v>
      </c>
    </row>
    <row r="20" spans="1:10" ht="20.25" customHeight="1">
      <c r="A20" s="136" t="s">
        <v>201</v>
      </c>
      <c r="B20" s="160"/>
      <c r="C20" s="160"/>
      <c r="D20" s="21">
        <v>67125</v>
      </c>
      <c r="E20" s="21"/>
      <c r="F20" s="21">
        <v>75165</v>
      </c>
      <c r="G20" s="21"/>
      <c r="H20" s="57">
        <v>0</v>
      </c>
      <c r="I20" s="57"/>
      <c r="J20" s="57">
        <v>0</v>
      </c>
    </row>
    <row r="21" spans="1:10" ht="20.25" customHeight="1">
      <c r="A21" s="278" t="s">
        <v>248</v>
      </c>
      <c r="B21" s="160"/>
      <c r="C21" s="160"/>
      <c r="D21" s="21">
        <v>30974</v>
      </c>
      <c r="E21" s="21"/>
      <c r="F21" s="21">
        <v>-4404</v>
      </c>
      <c r="G21" s="21"/>
      <c r="H21" s="46">
        <v>217</v>
      </c>
      <c r="I21" s="21"/>
      <c r="J21" s="46">
        <v>-1455</v>
      </c>
    </row>
    <row r="22" spans="1:10" ht="20.25" customHeight="1">
      <c r="A22" s="136" t="s">
        <v>202</v>
      </c>
      <c r="B22" s="160"/>
      <c r="C22" s="160"/>
      <c r="D22" s="46"/>
      <c r="E22" s="21"/>
      <c r="F22" s="46"/>
      <c r="G22" s="21"/>
      <c r="H22" s="46"/>
      <c r="I22" s="21"/>
      <c r="J22" s="46"/>
    </row>
    <row r="23" spans="1:10" ht="20.25" customHeight="1">
      <c r="A23" s="201" t="s">
        <v>203</v>
      </c>
      <c r="B23" s="160"/>
      <c r="C23" s="160"/>
      <c r="D23" s="21">
        <v>814557</v>
      </c>
      <c r="E23" s="21"/>
      <c r="F23" s="21">
        <v>482846</v>
      </c>
      <c r="G23" s="21"/>
      <c r="H23" s="21">
        <v>780</v>
      </c>
      <c r="I23" s="21"/>
      <c r="J23" s="21">
        <v>1828</v>
      </c>
    </row>
    <row r="24" spans="1:10" ht="20.25" customHeight="1">
      <c r="A24" s="278" t="s">
        <v>253</v>
      </c>
      <c r="B24" s="160"/>
      <c r="C24" s="160"/>
      <c r="D24" s="21">
        <v>-66410</v>
      </c>
      <c r="E24" s="21"/>
      <c r="F24" s="57">
        <v>0</v>
      </c>
      <c r="G24" s="57"/>
      <c r="H24" s="182">
        <v>0</v>
      </c>
      <c r="I24" s="57"/>
      <c r="J24" s="182">
        <v>0</v>
      </c>
    </row>
    <row r="25" spans="1:10" ht="20.25" customHeight="1">
      <c r="A25" s="136" t="s">
        <v>204</v>
      </c>
      <c r="B25" s="160"/>
      <c r="C25" s="160"/>
      <c r="E25" s="21"/>
      <c r="F25" s="21"/>
      <c r="G25" s="21"/>
      <c r="H25" s="21"/>
      <c r="I25" s="21"/>
      <c r="J25" s="21"/>
    </row>
    <row r="26" spans="1:10" ht="20.25" customHeight="1">
      <c r="A26" s="201" t="s">
        <v>108</v>
      </c>
      <c r="B26" s="160" t="s">
        <v>109</v>
      </c>
      <c r="C26" s="160"/>
      <c r="D26" s="21">
        <v>31239</v>
      </c>
      <c r="E26" s="21"/>
      <c r="F26" s="21">
        <v>119624</v>
      </c>
      <c r="G26" s="21"/>
      <c r="H26" s="21">
        <f>-'SI (9ด)'!H30</f>
        <v>-18236778</v>
      </c>
      <c r="I26" s="21"/>
      <c r="J26" s="21">
        <f>-'SI (9ด)'!J30</f>
        <v>-19590953</v>
      </c>
    </row>
    <row r="27" spans="1:10" ht="20.25" customHeight="1">
      <c r="A27" s="136" t="s">
        <v>205</v>
      </c>
      <c r="B27" s="160"/>
      <c r="C27" s="160"/>
      <c r="D27" s="21">
        <v>158128</v>
      </c>
      <c r="E27" s="21"/>
      <c r="F27" s="21">
        <v>153656</v>
      </c>
      <c r="G27" s="21"/>
      <c r="H27" s="21">
        <v>38275</v>
      </c>
      <c r="I27" s="21"/>
      <c r="J27" s="21">
        <v>27280</v>
      </c>
    </row>
    <row r="28" spans="1:10" ht="20.25" customHeight="1">
      <c r="A28" s="136" t="s">
        <v>114</v>
      </c>
      <c r="B28" s="160"/>
      <c r="C28" s="160"/>
      <c r="D28" s="29">
        <v>4420485</v>
      </c>
      <c r="E28" s="21"/>
      <c r="F28" s="29">
        <v>4447094</v>
      </c>
      <c r="G28" s="21"/>
      <c r="H28" s="29">
        <f>-'SI (9ด)'!H37</f>
        <v>90164</v>
      </c>
      <c r="I28" s="21"/>
      <c r="J28" s="29">
        <f>-'SI (9ด)'!J37</f>
        <v>94050</v>
      </c>
    </row>
    <row r="29" spans="1:10" ht="20.25" customHeight="1">
      <c r="A29" s="136" t="s">
        <v>206</v>
      </c>
      <c r="B29" s="160"/>
      <c r="C29" s="160"/>
      <c r="D29" s="37"/>
      <c r="E29" s="37"/>
      <c r="F29" s="37"/>
      <c r="G29" s="37"/>
      <c r="H29" s="42"/>
      <c r="I29" s="37"/>
      <c r="J29" s="42"/>
    </row>
    <row r="30" spans="1:10" ht="20.25" customHeight="1">
      <c r="A30" s="201" t="s">
        <v>207</v>
      </c>
      <c r="B30" s="279"/>
      <c r="C30" s="279"/>
      <c r="D30" s="28">
        <f>SUM(D10:D28)</f>
        <v>70389686</v>
      </c>
      <c r="E30" s="28"/>
      <c r="F30" s="28">
        <f>SUM(F10:F28)</f>
        <v>71246320</v>
      </c>
      <c r="G30" s="28"/>
      <c r="H30" s="28">
        <f>SUM(H10:H28)</f>
        <v>414521</v>
      </c>
      <c r="I30" s="28"/>
      <c r="J30" s="28">
        <f>SUM(J10:J28)</f>
        <v>476040</v>
      </c>
    </row>
    <row r="31" spans="1:10" ht="20.25" customHeight="1">
      <c r="A31" s="201"/>
      <c r="B31" s="279"/>
      <c r="C31" s="279"/>
      <c r="D31" s="28"/>
      <c r="E31" s="28"/>
      <c r="F31" s="28"/>
      <c r="G31" s="28"/>
      <c r="H31" s="28"/>
      <c r="I31" s="28"/>
      <c r="J31" s="28"/>
    </row>
    <row r="32" spans="1:10" ht="20.25" customHeight="1">
      <c r="A32" s="280" t="s">
        <v>208</v>
      </c>
      <c r="B32" s="280"/>
      <c r="C32" s="280"/>
      <c r="D32" s="28"/>
      <c r="E32" s="28"/>
      <c r="F32" s="28"/>
      <c r="G32" s="28"/>
      <c r="H32" s="28"/>
      <c r="I32" s="28"/>
      <c r="J32" s="28"/>
    </row>
    <row r="33" spans="1:10" ht="20.25" customHeight="1">
      <c r="A33" s="136" t="s">
        <v>16</v>
      </c>
      <c r="B33" s="166"/>
      <c r="C33" s="166"/>
      <c r="D33" s="46">
        <v>345382</v>
      </c>
      <c r="E33" s="46"/>
      <c r="F33" s="46">
        <v>536254</v>
      </c>
      <c r="G33" s="114"/>
      <c r="H33" s="57">
        <v>0</v>
      </c>
      <c r="I33" s="129"/>
      <c r="J33" s="57">
        <v>0</v>
      </c>
    </row>
    <row r="34" spans="1:10" ht="20.25" customHeight="1">
      <c r="A34" s="136" t="s">
        <v>18</v>
      </c>
      <c r="B34" s="166"/>
      <c r="C34" s="166"/>
      <c r="D34" s="46">
        <v>-3320046</v>
      </c>
      <c r="E34" s="114"/>
      <c r="F34" s="50">
        <v>-1902167</v>
      </c>
      <c r="G34" s="114"/>
      <c r="H34" s="46">
        <v>199167</v>
      </c>
      <c r="I34" s="46"/>
      <c r="J34" s="46">
        <v>24983</v>
      </c>
    </row>
    <row r="35" spans="1:10" ht="20.25" customHeight="1">
      <c r="A35" s="136" t="s">
        <v>20</v>
      </c>
      <c r="B35" s="160"/>
      <c r="C35" s="160"/>
      <c r="D35" s="46">
        <v>-527842</v>
      </c>
      <c r="E35" s="114"/>
      <c r="F35" s="46">
        <v>152727</v>
      </c>
      <c r="G35" s="114"/>
      <c r="H35" s="57">
        <v>0</v>
      </c>
      <c r="I35" s="129"/>
      <c r="J35" s="57">
        <v>0</v>
      </c>
    </row>
    <row r="36" spans="1:10" ht="20.25" customHeight="1">
      <c r="A36" s="136" t="s">
        <v>22</v>
      </c>
      <c r="B36" s="166"/>
      <c r="C36" s="166"/>
      <c r="D36" s="46">
        <v>-2857840</v>
      </c>
      <c r="E36" s="114"/>
      <c r="F36" s="46">
        <v>483362</v>
      </c>
      <c r="G36" s="114"/>
      <c r="H36" s="57">
        <v>0</v>
      </c>
      <c r="I36" s="129"/>
      <c r="J36" s="57">
        <v>0</v>
      </c>
    </row>
    <row r="37" spans="1:10" ht="20.25" customHeight="1">
      <c r="A37" s="136" t="s">
        <v>25</v>
      </c>
      <c r="B37" s="166"/>
      <c r="C37" s="166"/>
      <c r="D37" s="46">
        <v>173717</v>
      </c>
      <c r="E37" s="114"/>
      <c r="F37" s="46">
        <v>-376996</v>
      </c>
      <c r="G37" s="114"/>
      <c r="H37" s="28">
        <f>SFP!J22-SFP!H22</f>
        <v>-3297</v>
      </c>
      <c r="I37" s="46"/>
      <c r="J37" s="28">
        <v>2828</v>
      </c>
    </row>
    <row r="38" spans="1:10" ht="20.25" customHeight="1">
      <c r="A38" s="136" t="s">
        <v>37</v>
      </c>
      <c r="B38" s="166"/>
      <c r="C38" s="166"/>
      <c r="D38" s="46">
        <v>-10926</v>
      </c>
      <c r="E38" s="114"/>
      <c r="F38" s="46">
        <v>-90170</v>
      </c>
      <c r="G38" s="114"/>
      <c r="H38" s="28">
        <f>SFP!J36-SFP!H36</f>
        <v>17395</v>
      </c>
      <c r="I38" s="46"/>
      <c r="J38" s="28">
        <v>147034</v>
      </c>
    </row>
    <row r="39" spans="1:10" ht="20.25" customHeight="1">
      <c r="A39" s="136" t="s">
        <v>43</v>
      </c>
      <c r="B39" s="166"/>
      <c r="C39" s="166"/>
      <c r="D39" s="46">
        <v>-176891</v>
      </c>
      <c r="E39" s="114"/>
      <c r="F39" s="46">
        <v>882385</v>
      </c>
      <c r="G39" s="114"/>
      <c r="H39" s="21">
        <v>264004</v>
      </c>
      <c r="I39" s="46"/>
      <c r="J39" s="21">
        <v>425941</v>
      </c>
    </row>
    <row r="40" spans="1:10" ht="20.25" customHeight="1">
      <c r="A40" s="136" t="s">
        <v>45</v>
      </c>
      <c r="B40" s="160"/>
      <c r="C40" s="166"/>
      <c r="D40" s="50">
        <v>0</v>
      </c>
      <c r="E40" s="114"/>
      <c r="F40" s="21">
        <v>-303822</v>
      </c>
      <c r="G40" s="114"/>
      <c r="H40" s="28">
        <v>0</v>
      </c>
      <c r="I40" s="21"/>
      <c r="J40" s="28">
        <v>-313294</v>
      </c>
    </row>
    <row r="41" spans="1:10" ht="20.25" customHeight="1">
      <c r="A41" s="136" t="s">
        <v>46</v>
      </c>
      <c r="B41" s="166"/>
      <c r="C41" s="166"/>
      <c r="D41" s="46">
        <v>-488410</v>
      </c>
      <c r="E41" s="114"/>
      <c r="F41" s="46">
        <v>26888</v>
      </c>
      <c r="G41" s="114"/>
      <c r="H41" s="57">
        <v>0</v>
      </c>
      <c r="I41" s="129"/>
      <c r="J41" s="57">
        <v>0</v>
      </c>
    </row>
    <row r="42" spans="1:10" ht="20.25" customHeight="1">
      <c r="A42" s="136" t="s">
        <v>47</v>
      </c>
      <c r="B42" s="166"/>
      <c r="C42" s="166"/>
      <c r="D42" s="46">
        <v>-345382</v>
      </c>
      <c r="E42" s="114"/>
      <c r="F42" s="46">
        <v>-536254</v>
      </c>
      <c r="G42" s="114"/>
      <c r="H42" s="57">
        <v>0</v>
      </c>
      <c r="I42" s="57"/>
      <c r="J42" s="57">
        <v>0</v>
      </c>
    </row>
    <row r="43" spans="1:10" ht="20.25" customHeight="1">
      <c r="A43" s="136" t="s">
        <v>56</v>
      </c>
      <c r="B43" s="166"/>
      <c r="C43" s="166"/>
      <c r="D43" s="46">
        <v>-40621</v>
      </c>
      <c r="E43" s="114"/>
      <c r="F43" s="46">
        <v>6099</v>
      </c>
      <c r="G43" s="114"/>
      <c r="H43" s="21">
        <v>-11047</v>
      </c>
      <c r="I43" s="46"/>
      <c r="J43" s="21">
        <v>-55</v>
      </c>
    </row>
    <row r="44" spans="1:10" ht="20.25" customHeight="1">
      <c r="A44" s="136" t="s">
        <v>209</v>
      </c>
      <c r="B44" s="151"/>
      <c r="C44" s="151"/>
      <c r="D44" s="46">
        <v>-38523</v>
      </c>
      <c r="E44" s="114"/>
      <c r="F44" s="46">
        <v>-34277</v>
      </c>
      <c r="G44" s="114"/>
      <c r="H44" s="21">
        <v>0</v>
      </c>
      <c r="I44" s="46"/>
      <c r="J44" s="21">
        <v>0</v>
      </c>
    </row>
    <row r="45" spans="1:10" ht="20.25" customHeight="1">
      <c r="A45" s="136" t="s">
        <v>64</v>
      </c>
      <c r="B45" s="166"/>
      <c r="C45" s="166"/>
      <c r="D45" s="29">
        <v>-18676</v>
      </c>
      <c r="E45" s="114"/>
      <c r="F45" s="29">
        <v>-21814</v>
      </c>
      <c r="G45" s="114"/>
      <c r="H45" s="29">
        <v>0</v>
      </c>
      <c r="I45" s="21"/>
      <c r="J45" s="29">
        <v>0</v>
      </c>
    </row>
    <row r="46" spans="1:10" ht="20.25" customHeight="1">
      <c r="A46" s="136" t="s">
        <v>210</v>
      </c>
      <c r="B46" s="180"/>
      <c r="C46" s="180"/>
      <c r="D46" s="21">
        <f>SUM(D30:D45)</f>
        <v>63083628</v>
      </c>
      <c r="E46" s="114"/>
      <c r="F46" s="21">
        <f>SUM(F30:F45)</f>
        <v>70068535</v>
      </c>
      <c r="G46" s="114"/>
      <c r="H46" s="21">
        <f>SUM(H30:H45)</f>
        <v>880743</v>
      </c>
      <c r="I46" s="21"/>
      <c r="J46" s="21">
        <f>SUM(J30:J45)</f>
        <v>763477</v>
      </c>
    </row>
    <row r="47" spans="1:10" ht="20.25" customHeight="1">
      <c r="A47" s="136" t="s">
        <v>211</v>
      </c>
      <c r="B47" s="180"/>
      <c r="C47" s="180"/>
      <c r="D47" s="21">
        <v>-107145</v>
      </c>
      <c r="E47" s="114"/>
      <c r="F47" s="21">
        <v>-93877</v>
      </c>
      <c r="G47" s="114"/>
      <c r="H47" s="28">
        <v>-31148</v>
      </c>
      <c r="I47" s="21"/>
      <c r="J47" s="28">
        <v>-24045</v>
      </c>
    </row>
    <row r="48" spans="1:10" ht="20.149999999999999" customHeight="1">
      <c r="A48" s="136" t="s">
        <v>212</v>
      </c>
      <c r="B48" s="166"/>
      <c r="C48" s="166"/>
      <c r="D48" s="21">
        <v>-5835632</v>
      </c>
      <c r="E48" s="114"/>
      <c r="F48" s="21">
        <v>-5275331</v>
      </c>
      <c r="G48" s="114"/>
      <c r="H48" s="28">
        <v>-84149</v>
      </c>
      <c r="I48" s="21"/>
      <c r="J48" s="28">
        <v>-164849</v>
      </c>
    </row>
    <row r="49" spans="1:10" ht="20.25" customHeight="1">
      <c r="A49" s="163" t="s">
        <v>213</v>
      </c>
      <c r="B49" s="168"/>
      <c r="C49" s="168"/>
      <c r="D49" s="22">
        <f>SUM(D46:D48)</f>
        <v>57140851</v>
      </c>
      <c r="E49" s="21"/>
      <c r="F49" s="22">
        <f>SUM(F46:F48)</f>
        <v>64699327</v>
      </c>
      <c r="G49" s="21"/>
      <c r="H49" s="22">
        <f>SUM(H46:H48)</f>
        <v>765446</v>
      </c>
      <c r="I49" s="21"/>
      <c r="J49" s="22">
        <f>SUM(J46:J48)</f>
        <v>574583</v>
      </c>
    </row>
    <row r="50" spans="1:10" ht="20.25" customHeight="1">
      <c r="A50" s="163"/>
      <c r="B50" s="168"/>
      <c r="C50" s="168"/>
      <c r="D50" s="28"/>
      <c r="E50" s="21"/>
      <c r="F50" s="28"/>
      <c r="G50" s="21"/>
      <c r="H50" s="28"/>
      <c r="I50" s="21"/>
      <c r="J50" s="28"/>
    </row>
    <row r="51" spans="1:10" s="272" customFormat="1" ht="23">
      <c r="A51" s="299" t="s">
        <v>0</v>
      </c>
      <c r="B51" s="299"/>
      <c r="C51" s="299"/>
      <c r="D51" s="299"/>
      <c r="E51" s="299"/>
      <c r="F51" s="299"/>
      <c r="G51" s="299"/>
      <c r="H51" s="299"/>
      <c r="I51" s="299"/>
      <c r="J51" s="299"/>
    </row>
    <row r="52" spans="1:10" s="272" customFormat="1" ht="23">
      <c r="A52" s="299" t="s">
        <v>214</v>
      </c>
      <c r="B52" s="299"/>
      <c r="C52" s="299"/>
      <c r="D52" s="299"/>
      <c r="E52" s="299"/>
      <c r="F52" s="299"/>
      <c r="G52" s="299"/>
      <c r="H52" s="299"/>
      <c r="I52" s="299"/>
      <c r="J52" s="299"/>
    </row>
    <row r="53" spans="1:10" s="272" customFormat="1" ht="23">
      <c r="A53" s="299" t="str">
        <f>A3</f>
        <v>สำหรับงวดเก้าเดือนสิ้นสุดวันที่ 30 กันยายน 2565</v>
      </c>
      <c r="B53" s="299"/>
      <c r="C53" s="299"/>
      <c r="D53" s="299"/>
      <c r="E53" s="299"/>
      <c r="F53" s="299"/>
      <c r="G53" s="299"/>
      <c r="H53" s="299"/>
      <c r="I53" s="299"/>
      <c r="J53" s="299"/>
    </row>
    <row r="54" spans="1:10" s="272" customFormat="1" ht="23">
      <c r="A54" s="300" t="s">
        <v>12</v>
      </c>
      <c r="B54" s="300"/>
      <c r="C54" s="300"/>
      <c r="D54" s="300"/>
      <c r="E54" s="300"/>
      <c r="F54" s="300"/>
      <c r="G54" s="300"/>
      <c r="H54" s="300"/>
      <c r="I54" s="300"/>
      <c r="J54" s="300"/>
    </row>
    <row r="55" spans="1:10" s="273" customFormat="1" ht="20.5">
      <c r="A55" s="301" t="s">
        <v>3</v>
      </c>
      <c r="B55" s="301"/>
      <c r="C55" s="301"/>
      <c r="D55" s="301"/>
      <c r="E55" s="301"/>
      <c r="F55" s="301"/>
      <c r="G55" s="301"/>
      <c r="H55" s="301"/>
      <c r="I55" s="301"/>
      <c r="J55" s="301"/>
    </row>
    <row r="56" spans="1:10" s="272" customFormat="1" ht="6" customHeight="1">
      <c r="A56" s="281"/>
      <c r="B56" s="281"/>
      <c r="C56" s="281"/>
      <c r="D56" s="35"/>
      <c r="E56" s="274"/>
      <c r="F56" s="274"/>
      <c r="G56" s="274"/>
      <c r="H56" s="274"/>
    </row>
    <row r="57" spans="1:10" s="272" customFormat="1" ht="20.5">
      <c r="A57" s="145" t="s">
        <v>90</v>
      </c>
      <c r="B57" s="139" t="s">
        <v>4</v>
      </c>
      <c r="C57" s="139"/>
      <c r="D57" s="298" t="s">
        <v>5</v>
      </c>
      <c r="E57" s="298"/>
      <c r="F57" s="298"/>
      <c r="G57" s="6"/>
      <c r="H57" s="288" t="s">
        <v>6</v>
      </c>
      <c r="I57" s="288"/>
      <c r="J57" s="288"/>
    </row>
    <row r="58" spans="1:10" ht="20.5">
      <c r="D58" s="142" t="s">
        <v>10</v>
      </c>
      <c r="E58" s="139"/>
      <c r="F58" s="143" t="s">
        <v>11</v>
      </c>
      <c r="G58" s="142"/>
      <c r="H58" s="142" t="s">
        <v>10</v>
      </c>
      <c r="I58" s="139"/>
      <c r="J58" s="143" t="s">
        <v>11</v>
      </c>
    </row>
    <row r="59" spans="1:10" ht="20.5">
      <c r="A59" s="149" t="s">
        <v>215</v>
      </c>
      <c r="B59" s="149"/>
      <c r="C59" s="149"/>
      <c r="H59" s="2"/>
    </row>
    <row r="60" spans="1:10">
      <c r="A60" s="136" t="s">
        <v>216</v>
      </c>
      <c r="B60" s="166"/>
      <c r="C60" s="166"/>
      <c r="D60" s="21">
        <v>87457</v>
      </c>
      <c r="E60" s="21"/>
      <c r="F60" s="21">
        <v>121970</v>
      </c>
      <c r="G60" s="21"/>
      <c r="H60" s="21">
        <v>508958</v>
      </c>
      <c r="I60" s="28"/>
      <c r="J60" s="21">
        <v>310008</v>
      </c>
    </row>
    <row r="61" spans="1:10">
      <c r="A61" s="136" t="s">
        <v>217</v>
      </c>
      <c r="B61" s="166"/>
      <c r="C61" s="166"/>
      <c r="D61" s="21">
        <v>-22804085</v>
      </c>
      <c r="E61" s="21"/>
      <c r="F61" s="21">
        <v>-18050872</v>
      </c>
      <c r="G61" s="21"/>
      <c r="H61" s="21">
        <v>-45801</v>
      </c>
      <c r="I61" s="21"/>
      <c r="J61" s="21">
        <v>-21078</v>
      </c>
    </row>
    <row r="62" spans="1:10">
      <c r="A62" s="136" t="s">
        <v>218</v>
      </c>
      <c r="B62" s="166"/>
      <c r="C62" s="166"/>
      <c r="D62" s="21">
        <v>122744</v>
      </c>
      <c r="E62" s="21"/>
      <c r="F62" s="21">
        <v>89315</v>
      </c>
      <c r="G62" s="21"/>
      <c r="H62" s="21">
        <v>2533</v>
      </c>
      <c r="I62" s="28"/>
      <c r="J62" s="21">
        <v>6489</v>
      </c>
    </row>
    <row r="63" spans="1:10">
      <c r="A63" s="136" t="s">
        <v>219</v>
      </c>
      <c r="B63" s="160">
        <v>12</v>
      </c>
      <c r="C63" s="166"/>
      <c r="D63" s="21">
        <v>-11039200</v>
      </c>
      <c r="E63" s="21"/>
      <c r="F63" s="21">
        <v>-16384200</v>
      </c>
      <c r="G63" s="21"/>
      <c r="H63" s="21">
        <v>0</v>
      </c>
      <c r="I63" s="28"/>
      <c r="J63" s="21">
        <v>0</v>
      </c>
    </row>
    <row r="64" spans="1:10">
      <c r="A64" s="136" t="s">
        <v>259</v>
      </c>
      <c r="B64" s="160">
        <v>18</v>
      </c>
      <c r="C64" s="166"/>
      <c r="D64" s="21">
        <v>0</v>
      </c>
      <c r="E64" s="21"/>
      <c r="F64" s="57">
        <v>0</v>
      </c>
      <c r="G64" s="21"/>
      <c r="H64" s="28">
        <v>2533000</v>
      </c>
      <c r="I64" s="28"/>
      <c r="J64" s="28">
        <v>-8612000</v>
      </c>
    </row>
    <row r="65" spans="1:10">
      <c r="A65" s="136" t="s">
        <v>244</v>
      </c>
      <c r="B65" s="160"/>
      <c r="C65" s="166"/>
      <c r="D65" s="21">
        <v>11200</v>
      </c>
      <c r="E65" s="21"/>
      <c r="F65" s="57">
        <v>0</v>
      </c>
      <c r="G65" s="21"/>
      <c r="H65" s="57">
        <v>0</v>
      </c>
      <c r="I65" s="14"/>
      <c r="J65" s="57">
        <v>0</v>
      </c>
    </row>
    <row r="66" spans="1:10">
      <c r="A66" s="136" t="s">
        <v>247</v>
      </c>
      <c r="B66" s="160">
        <v>8</v>
      </c>
      <c r="C66" s="160"/>
      <c r="D66" s="21">
        <f>-137500-239000</f>
        <v>-376500</v>
      </c>
      <c r="E66" s="28"/>
      <c r="F66" s="57">
        <v>0</v>
      </c>
      <c r="G66" s="21"/>
      <c r="H66" s="21">
        <v>0</v>
      </c>
      <c r="I66" s="28"/>
      <c r="J66" s="21">
        <v>0</v>
      </c>
    </row>
    <row r="67" spans="1:10">
      <c r="A67" s="136" t="s">
        <v>220</v>
      </c>
      <c r="B67" s="160">
        <v>7</v>
      </c>
      <c r="C67" s="160"/>
      <c r="D67" s="21">
        <v>0</v>
      </c>
      <c r="E67" s="21"/>
      <c r="F67" s="21">
        <v>0</v>
      </c>
      <c r="G67" s="21"/>
      <c r="H67" s="21">
        <v>-1000</v>
      </c>
      <c r="I67" s="28"/>
      <c r="J67" s="21">
        <v>0</v>
      </c>
    </row>
    <row r="68" spans="1:10">
      <c r="A68" s="136" t="s">
        <v>221</v>
      </c>
      <c r="B68" s="160">
        <v>18</v>
      </c>
      <c r="C68" s="166"/>
      <c r="D68" s="21">
        <v>0</v>
      </c>
      <c r="E68" s="21"/>
      <c r="F68" s="21">
        <v>-70000</v>
      </c>
      <c r="G68" s="21"/>
      <c r="H68" s="21">
        <v>0</v>
      </c>
      <c r="I68" s="28"/>
      <c r="J68" s="21">
        <v>0</v>
      </c>
    </row>
    <row r="69" spans="1:10">
      <c r="A69" s="136" t="s">
        <v>222</v>
      </c>
      <c r="B69" s="160"/>
      <c r="C69" s="160"/>
      <c r="D69" s="28">
        <v>16800</v>
      </c>
      <c r="E69" s="21"/>
      <c r="F69" s="28">
        <v>15000</v>
      </c>
      <c r="G69" s="21"/>
      <c r="H69" s="28">
        <v>20724743</v>
      </c>
      <c r="I69" s="28"/>
      <c r="J69" s="28">
        <v>23064685</v>
      </c>
    </row>
    <row r="70" spans="1:10" ht="20.5">
      <c r="A70" s="163" t="s">
        <v>223</v>
      </c>
      <c r="B70" s="168"/>
      <c r="C70" s="168"/>
      <c r="D70" s="22">
        <f>SUM(D60:D69)</f>
        <v>-33981584</v>
      </c>
      <c r="E70" s="21"/>
      <c r="F70" s="22">
        <f>SUM(F60:F69)</f>
        <v>-34278787</v>
      </c>
      <c r="G70" s="21"/>
      <c r="H70" s="22">
        <f>SUM(H60:H69)</f>
        <v>23722433</v>
      </c>
      <c r="I70" s="28"/>
      <c r="J70" s="22">
        <f>SUM(J60:J69)</f>
        <v>14748104</v>
      </c>
    </row>
    <row r="71" spans="1:10" ht="10.4" customHeight="1">
      <c r="D71" s="112"/>
      <c r="E71" s="112"/>
      <c r="F71" s="112"/>
      <c r="G71" s="112"/>
      <c r="H71" s="112"/>
      <c r="I71" s="112"/>
      <c r="J71" s="112"/>
    </row>
    <row r="72" spans="1:10" s="272" customFormat="1" ht="20.5">
      <c r="A72" s="149" t="s">
        <v>224</v>
      </c>
      <c r="B72" s="149"/>
      <c r="C72" s="149"/>
      <c r="D72" s="113"/>
      <c r="E72" s="21"/>
      <c r="F72" s="113"/>
      <c r="G72" s="21"/>
      <c r="H72" s="21"/>
      <c r="I72" s="21"/>
      <c r="J72" s="21"/>
    </row>
    <row r="73" spans="1:10" s="272" customFormat="1" ht="20.5">
      <c r="A73" s="136" t="s">
        <v>225</v>
      </c>
      <c r="B73" s="149"/>
      <c r="C73" s="149"/>
      <c r="D73" s="28">
        <v>-2284085</v>
      </c>
      <c r="E73" s="21"/>
      <c r="F73" s="28">
        <v>-2498205</v>
      </c>
      <c r="G73" s="21"/>
      <c r="H73" s="28">
        <v>-98371</v>
      </c>
      <c r="I73" s="21"/>
      <c r="J73" s="28">
        <v>-46149</v>
      </c>
    </row>
    <row r="74" spans="1:10" s="272" customFormat="1">
      <c r="A74" s="136" t="s">
        <v>226</v>
      </c>
      <c r="B74" s="160">
        <v>10</v>
      </c>
      <c r="C74" s="166"/>
      <c r="D74" s="21">
        <v>-9229412</v>
      </c>
      <c r="E74" s="21"/>
      <c r="F74" s="21">
        <v>-8858090</v>
      </c>
      <c r="G74" s="21"/>
      <c r="H74" s="28">
        <v>-110292</v>
      </c>
      <c r="I74" s="21"/>
      <c r="J74" s="28">
        <v>-82691</v>
      </c>
    </row>
    <row r="75" spans="1:10">
      <c r="A75" s="136" t="s">
        <v>227</v>
      </c>
      <c r="B75" s="160">
        <v>10</v>
      </c>
      <c r="C75" s="166"/>
      <c r="D75" s="28">
        <v>11500000</v>
      </c>
      <c r="E75" s="21"/>
      <c r="F75" s="28">
        <v>-3900000</v>
      </c>
      <c r="G75" s="21"/>
      <c r="H75" s="21">
        <v>0</v>
      </c>
      <c r="I75" s="21"/>
      <c r="J75" s="21">
        <v>0</v>
      </c>
    </row>
    <row r="76" spans="1:10">
      <c r="A76" s="136" t="s">
        <v>245</v>
      </c>
      <c r="B76" s="160" t="s">
        <v>49</v>
      </c>
      <c r="C76" s="166"/>
      <c r="D76" s="21">
        <v>500000</v>
      </c>
      <c r="E76" s="21"/>
      <c r="F76" s="21">
        <v>0</v>
      </c>
      <c r="G76" s="21"/>
      <c r="H76" s="28">
        <v>-1120000</v>
      </c>
      <c r="I76" s="21"/>
      <c r="J76" s="28">
        <v>-130000</v>
      </c>
    </row>
    <row r="77" spans="1:10">
      <c r="A77" s="136" t="s">
        <v>228</v>
      </c>
      <c r="B77" s="160">
        <v>10</v>
      </c>
      <c r="C77" s="166"/>
      <c r="D77" s="21">
        <v>-9105493</v>
      </c>
      <c r="E77" s="21"/>
      <c r="F77" s="21">
        <v>-9640580</v>
      </c>
      <c r="G77" s="21"/>
      <c r="H77" s="21">
        <v>0</v>
      </c>
      <c r="I77" s="21"/>
      <c r="J77" s="21">
        <v>0</v>
      </c>
    </row>
    <row r="78" spans="1:10">
      <c r="A78" s="136" t="s">
        <v>229</v>
      </c>
      <c r="B78" s="160">
        <v>10</v>
      </c>
      <c r="C78" s="166"/>
      <c r="D78" s="21">
        <v>5700000</v>
      </c>
      <c r="E78" s="21"/>
      <c r="F78" s="21">
        <v>8600000</v>
      </c>
      <c r="G78" s="21"/>
      <c r="H78" s="21">
        <v>0</v>
      </c>
      <c r="I78" s="21"/>
      <c r="J78" s="21">
        <v>6500000</v>
      </c>
    </row>
    <row r="79" spans="1:10">
      <c r="A79" s="136" t="s">
        <v>246</v>
      </c>
      <c r="B79" s="160"/>
      <c r="C79" s="166"/>
      <c r="D79" s="21">
        <v>-750000</v>
      </c>
      <c r="E79" s="21"/>
      <c r="F79" s="50">
        <v>0</v>
      </c>
      <c r="G79" s="21"/>
      <c r="H79" s="21">
        <v>0</v>
      </c>
      <c r="I79" s="21"/>
      <c r="J79" s="21">
        <v>0</v>
      </c>
    </row>
    <row r="80" spans="1:10">
      <c r="A80" s="136" t="s">
        <v>230</v>
      </c>
      <c r="B80" s="160"/>
      <c r="C80" s="166"/>
      <c r="D80" s="21">
        <v>0</v>
      </c>
      <c r="E80" s="21"/>
      <c r="F80" s="21">
        <v>0</v>
      </c>
      <c r="G80" s="21"/>
      <c r="H80" s="21">
        <v>25846</v>
      </c>
      <c r="I80" s="21"/>
      <c r="J80" s="21">
        <v>35087</v>
      </c>
    </row>
    <row r="81" spans="1:10">
      <c r="A81" s="136" t="s">
        <v>231</v>
      </c>
      <c r="B81" s="282"/>
      <c r="C81" s="282"/>
      <c r="D81" s="28">
        <f>'SCE รวม CY'!AB24</f>
        <v>-51</v>
      </c>
      <c r="E81" s="21"/>
      <c r="F81" s="28">
        <v>-880</v>
      </c>
      <c r="G81" s="21"/>
      <c r="H81" s="21">
        <v>0</v>
      </c>
      <c r="I81" s="21"/>
      <c r="J81" s="21">
        <v>0</v>
      </c>
    </row>
    <row r="82" spans="1:10">
      <c r="A82" s="136" t="s">
        <v>232</v>
      </c>
      <c r="B82" s="160">
        <v>17</v>
      </c>
      <c r="C82" s="166"/>
      <c r="D82" s="21">
        <v>-22870904</v>
      </c>
      <c r="E82" s="21"/>
      <c r="F82" s="21">
        <v>-21203109</v>
      </c>
      <c r="G82" s="21"/>
      <c r="H82" s="21">
        <v>-22870152</v>
      </c>
      <c r="I82" s="21"/>
      <c r="J82" s="21">
        <v>-21202058</v>
      </c>
    </row>
    <row r="83" spans="1:10" ht="20.25" customHeight="1">
      <c r="A83" s="163" t="s">
        <v>233</v>
      </c>
      <c r="B83" s="168"/>
      <c r="C83" s="168"/>
      <c r="D83" s="22">
        <f>SUM(D73:D82)</f>
        <v>-26539945</v>
      </c>
      <c r="E83" s="21"/>
      <c r="F83" s="22">
        <f>SUM(F73:F82)</f>
        <v>-37500864</v>
      </c>
      <c r="G83" s="21"/>
      <c r="H83" s="22">
        <f>SUM(H73:H82)</f>
        <v>-24172969</v>
      </c>
      <c r="I83" s="21"/>
      <c r="J83" s="22">
        <f>SUM(J73:J82)</f>
        <v>-14925811</v>
      </c>
    </row>
    <row r="84" spans="1:10" ht="10.4" customHeight="1">
      <c r="A84" s="149"/>
      <c r="B84" s="149"/>
      <c r="C84" s="149"/>
      <c r="D84" s="28"/>
      <c r="E84" s="21"/>
      <c r="F84" s="28"/>
      <c r="G84" s="21"/>
      <c r="H84" s="28"/>
      <c r="I84" s="21"/>
      <c r="J84" s="28"/>
    </row>
    <row r="85" spans="1:10" ht="20.25" customHeight="1">
      <c r="A85" s="145" t="s">
        <v>234</v>
      </c>
      <c r="B85" s="149"/>
      <c r="C85" s="149"/>
      <c r="D85" s="28"/>
      <c r="E85" s="21"/>
      <c r="F85" s="28"/>
      <c r="G85" s="21"/>
      <c r="H85" s="28"/>
      <c r="I85" s="21"/>
      <c r="J85" s="28"/>
    </row>
    <row r="86" spans="1:10" ht="20.25" customHeight="1">
      <c r="A86" s="201" t="s">
        <v>235</v>
      </c>
      <c r="D86" s="29">
        <v>-745</v>
      </c>
      <c r="E86" s="28"/>
      <c r="F86" s="29">
        <v>-4511</v>
      </c>
      <c r="G86" s="28"/>
      <c r="H86" s="21">
        <v>1</v>
      </c>
      <c r="I86" s="28"/>
      <c r="J86" s="21">
        <v>1</v>
      </c>
    </row>
    <row r="87" spans="1:10" ht="20.25" customHeight="1">
      <c r="A87" s="149" t="s">
        <v>236</v>
      </c>
      <c r="B87" s="149"/>
      <c r="C87" s="149"/>
      <c r="D87" s="28">
        <f>D49+D70+D83+D86</f>
        <v>-3381423</v>
      </c>
      <c r="E87" s="21"/>
      <c r="F87" s="28">
        <f>F49+F70+F83+F86</f>
        <v>-7084835</v>
      </c>
      <c r="G87" s="21"/>
      <c r="H87" s="42">
        <f>H49+H70+H83+H86</f>
        <v>314911</v>
      </c>
      <c r="I87" s="21"/>
      <c r="J87" s="42">
        <f>J49+J70+J83+J86</f>
        <v>396877</v>
      </c>
    </row>
    <row r="88" spans="1:10" ht="20.25" customHeight="1">
      <c r="A88" s="145" t="s">
        <v>237</v>
      </c>
      <c r="D88" s="21">
        <v>12739290</v>
      </c>
      <c r="E88" s="21"/>
      <c r="F88" s="21">
        <v>18420769</v>
      </c>
      <c r="G88" s="21"/>
      <c r="H88" s="28">
        <f>SFP!J13</f>
        <v>469912</v>
      </c>
      <c r="I88" s="21"/>
      <c r="J88" s="28">
        <v>614806</v>
      </c>
    </row>
    <row r="89" spans="1:10" ht="20.25" customHeight="1" thickBot="1">
      <c r="A89" s="149" t="s">
        <v>238</v>
      </c>
      <c r="B89" s="149"/>
      <c r="C89" s="149"/>
      <c r="D89" s="30">
        <f>SUM(D87:D88)</f>
        <v>9357867</v>
      </c>
      <c r="E89" s="21"/>
      <c r="F89" s="30">
        <f>SUM(F87:F88)</f>
        <v>11335934</v>
      </c>
      <c r="G89" s="21"/>
      <c r="H89" s="30">
        <f>SUM(H87:H88)</f>
        <v>784823</v>
      </c>
      <c r="I89" s="21"/>
      <c r="J89" s="30">
        <f>SUM(J87:J88)</f>
        <v>1011683</v>
      </c>
    </row>
    <row r="90" spans="1:10" ht="13.5" customHeight="1" thickTop="1">
      <c r="D90" s="53"/>
      <c r="E90" s="21"/>
      <c r="F90" s="53"/>
      <c r="G90" s="21"/>
      <c r="H90" s="53"/>
      <c r="I90" s="21"/>
      <c r="J90" s="53"/>
    </row>
    <row r="91" spans="1:10" ht="20.25" customHeight="1">
      <c r="A91" s="149" t="s">
        <v>239</v>
      </c>
      <c r="B91" s="149"/>
      <c r="C91" s="149"/>
      <c r="E91" s="21"/>
      <c r="F91" s="21"/>
      <c r="G91" s="21"/>
      <c r="I91" s="21"/>
      <c r="J91" s="113"/>
    </row>
    <row r="92" spans="1:10" ht="20.25" customHeight="1">
      <c r="A92" s="149" t="s">
        <v>240</v>
      </c>
      <c r="B92" s="149"/>
      <c r="C92" s="149"/>
      <c r="E92" s="21"/>
      <c r="F92" s="21"/>
      <c r="G92" s="21"/>
      <c r="H92" s="21"/>
      <c r="I92" s="21"/>
      <c r="J92" s="21"/>
    </row>
    <row r="93" spans="1:10" ht="20.25" customHeight="1">
      <c r="A93" s="136" t="s">
        <v>241</v>
      </c>
      <c r="B93" s="149"/>
      <c r="C93" s="149"/>
      <c r="E93" s="21"/>
      <c r="F93" s="21"/>
      <c r="G93" s="21"/>
      <c r="H93" s="21"/>
      <c r="I93" s="21"/>
      <c r="J93" s="21"/>
    </row>
    <row r="94" spans="1:10" ht="20.25" customHeight="1">
      <c r="A94" s="201" t="s">
        <v>242</v>
      </c>
      <c r="B94" s="166"/>
      <c r="C94" s="166"/>
      <c r="D94" s="21">
        <v>127567560</v>
      </c>
      <c r="E94" s="21"/>
      <c r="F94" s="21">
        <v>144098215</v>
      </c>
      <c r="G94" s="21"/>
      <c r="H94" s="21">
        <v>102527</v>
      </c>
      <c r="I94" s="21"/>
      <c r="J94" s="21">
        <v>170018</v>
      </c>
    </row>
    <row r="95" spans="1:10" ht="20.25" customHeight="1">
      <c r="A95" s="136" t="s">
        <v>243</v>
      </c>
      <c r="B95" s="141"/>
      <c r="D95" s="21">
        <v>0</v>
      </c>
      <c r="E95" s="21"/>
      <c r="F95" s="21">
        <v>1583716</v>
      </c>
      <c r="G95" s="21"/>
      <c r="H95" s="28">
        <v>0</v>
      </c>
      <c r="I95" s="21"/>
      <c r="J95" s="28">
        <v>1574244</v>
      </c>
    </row>
    <row r="96" spans="1:10" ht="20.25" customHeight="1">
      <c r="J96" s="3"/>
    </row>
    <row r="97" spans="1:10" ht="20.25" customHeight="1">
      <c r="J97" s="3"/>
    </row>
    <row r="98" spans="1:10" ht="20.25" customHeight="1">
      <c r="J98" s="3"/>
    </row>
    <row r="99" spans="1:10" ht="20.25" customHeight="1">
      <c r="J99" s="3"/>
    </row>
    <row r="100" spans="1:10" ht="20.25" customHeight="1">
      <c r="A100" s="156"/>
      <c r="J100" s="3"/>
    </row>
    <row r="101" spans="1:10" ht="20.25" customHeight="1">
      <c r="J101" s="3"/>
    </row>
    <row r="102" spans="1:10" ht="20.25" customHeight="1">
      <c r="J102" s="3"/>
    </row>
    <row r="103" spans="1:10" ht="20.25" customHeight="1">
      <c r="D103" s="8"/>
      <c r="J103" s="3"/>
    </row>
    <row r="104" spans="1:10" ht="20.25" customHeight="1">
      <c r="J104" s="3"/>
    </row>
    <row r="105" spans="1:10" ht="20.25" customHeight="1">
      <c r="J105" s="3"/>
    </row>
    <row r="106" spans="1:10" ht="20.25" customHeight="1">
      <c r="J106" s="3"/>
    </row>
    <row r="107" spans="1:10" ht="20.25" customHeight="1">
      <c r="J107" s="3"/>
    </row>
    <row r="108" spans="1:10" ht="20.25" customHeight="1">
      <c r="J108" s="3"/>
    </row>
    <row r="109" spans="1:10" ht="20.25" customHeight="1">
      <c r="J109" s="3"/>
    </row>
    <row r="110" spans="1:10" ht="20.25" customHeight="1">
      <c r="A110" s="283"/>
      <c r="B110" s="283"/>
      <c r="C110" s="283"/>
      <c r="D110" s="38"/>
      <c r="E110" s="284"/>
      <c r="F110" s="284"/>
      <c r="G110" s="284"/>
      <c r="H110" s="284"/>
      <c r="I110" s="284"/>
      <c r="J110" s="284"/>
    </row>
    <row r="111" spans="1:10" ht="20.25" customHeight="1">
      <c r="A111" s="283"/>
      <c r="B111" s="283"/>
      <c r="C111" s="283"/>
      <c r="D111" s="38"/>
      <c r="E111" s="284"/>
      <c r="F111" s="284"/>
      <c r="G111" s="284"/>
      <c r="H111" s="284"/>
      <c r="I111" s="284"/>
      <c r="J111" s="284"/>
    </row>
    <row r="112" spans="1:10" ht="20.25" customHeight="1">
      <c r="J112" s="3"/>
    </row>
    <row r="113" spans="1:1" ht="20.25" customHeight="1"/>
    <row r="114" spans="1:1" ht="20.25" customHeight="1"/>
    <row r="115" spans="1:1" ht="20.25" customHeight="1"/>
    <row r="116" spans="1:1" ht="20.25" customHeight="1">
      <c r="A116" s="134"/>
    </row>
  </sheetData>
  <mergeCells count="14">
    <mergeCell ref="D57:F57"/>
    <mergeCell ref="H57:J57"/>
    <mergeCell ref="A1:J1"/>
    <mergeCell ref="A2:J2"/>
    <mergeCell ref="A3:J3"/>
    <mergeCell ref="A4:J4"/>
    <mergeCell ref="A5:J5"/>
    <mergeCell ref="D7:F7"/>
    <mergeCell ref="H7:J7"/>
    <mergeCell ref="A51:J51"/>
    <mergeCell ref="A52:J52"/>
    <mergeCell ref="A53:J53"/>
    <mergeCell ref="A54:J54"/>
    <mergeCell ref="A55:J55"/>
  </mergeCells>
  <pageMargins left="1" right="0.5" top="1" bottom="0.8" header="0.8" footer="0.3"/>
  <pageSetup paperSize="9" scale="70" firstPageNumber="14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50" max="16383" man="1"/>
  </rowBreaks>
  <ignoredErrors>
    <ignoredError sqref="E8 G8 I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N70"/>
  <sheetViews>
    <sheetView view="pageBreakPreview" topLeftCell="A38" zoomScale="80" zoomScaleNormal="80" zoomScaleSheetLayoutView="80" workbookViewId="0">
      <selection activeCell="J47" sqref="J47"/>
    </sheetView>
  </sheetViews>
  <sheetFormatPr defaultColWidth="9.09765625" defaultRowHeight="24" customHeight="1"/>
  <cols>
    <col min="1" max="1" width="55.69921875" style="138" customWidth="1"/>
    <col min="2" max="2" width="8.8984375" style="141" customWidth="1"/>
    <col min="3" max="3" width="1.3984375" style="145" customWidth="1"/>
    <col min="4" max="4" width="16.69921875" style="146" customWidth="1"/>
    <col min="5" max="5" width="1.3984375" style="146" customWidth="1"/>
    <col min="6" max="6" width="16.69921875" style="146" customWidth="1"/>
    <col min="7" max="7" width="1.3984375" style="146" customWidth="1"/>
    <col min="8" max="8" width="16.69921875" style="146" customWidth="1"/>
    <col min="9" max="9" width="1.3984375" style="146" customWidth="1"/>
    <col min="10" max="10" width="16.69921875" style="146" customWidth="1"/>
    <col min="11" max="11" width="10.3984375" style="134" customWidth="1"/>
    <col min="12" max="16384" width="9.09765625" style="134"/>
  </cols>
  <sheetData>
    <row r="1" spans="1:14" ht="24" customHeight="1">
      <c r="A1" s="290" t="s">
        <v>0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4" ht="24" customHeight="1">
      <c r="A2" s="290" t="s">
        <v>88</v>
      </c>
      <c r="B2" s="290"/>
      <c r="C2" s="290"/>
      <c r="D2" s="290"/>
      <c r="E2" s="290"/>
      <c r="F2" s="290"/>
      <c r="G2" s="290"/>
      <c r="H2" s="290"/>
      <c r="I2" s="290"/>
      <c r="J2" s="290"/>
    </row>
    <row r="3" spans="1:14" ht="24" customHeight="1">
      <c r="A3" s="290" t="s">
        <v>89</v>
      </c>
      <c r="B3" s="290"/>
      <c r="C3" s="290"/>
      <c r="D3" s="290"/>
      <c r="E3" s="290"/>
      <c r="F3" s="290"/>
      <c r="G3" s="290"/>
      <c r="H3" s="290"/>
      <c r="I3" s="290"/>
      <c r="J3" s="290"/>
    </row>
    <row r="4" spans="1:14" s="135" customFormat="1" ht="24" customHeight="1">
      <c r="A4" s="290" t="s">
        <v>12</v>
      </c>
      <c r="B4" s="290"/>
      <c r="C4" s="290"/>
      <c r="D4" s="290"/>
      <c r="E4" s="290"/>
      <c r="F4" s="290"/>
      <c r="G4" s="290"/>
      <c r="H4" s="290"/>
      <c r="I4" s="290"/>
      <c r="J4" s="290"/>
    </row>
    <row r="5" spans="1:14" ht="20.149999999999999" customHeight="1">
      <c r="A5" s="287" t="s">
        <v>3</v>
      </c>
      <c r="B5" s="287"/>
      <c r="C5" s="287"/>
      <c r="D5" s="287"/>
      <c r="E5" s="287"/>
      <c r="F5" s="287"/>
      <c r="G5" s="287"/>
      <c r="H5" s="287"/>
      <c r="I5" s="287"/>
      <c r="J5" s="287"/>
    </row>
    <row r="6" spans="1:14" ht="4.4000000000000004" customHeight="1">
      <c r="A6" s="134"/>
      <c r="B6" s="134"/>
      <c r="C6" s="136"/>
      <c r="D6" s="134"/>
      <c r="E6" s="137"/>
      <c r="F6" s="137"/>
      <c r="G6" s="137"/>
      <c r="H6" s="134"/>
      <c r="I6" s="137"/>
      <c r="J6" s="137"/>
    </row>
    <row r="7" spans="1:14" ht="22.5" customHeight="1">
      <c r="A7" s="138" t="s">
        <v>90</v>
      </c>
      <c r="B7" s="139" t="s">
        <v>4</v>
      </c>
      <c r="C7" s="136"/>
      <c r="D7" s="289" t="s">
        <v>5</v>
      </c>
      <c r="E7" s="289"/>
      <c r="F7" s="289"/>
      <c r="G7" s="140"/>
      <c r="H7" s="289" t="s">
        <v>6</v>
      </c>
      <c r="I7" s="289"/>
      <c r="J7" s="289"/>
    </row>
    <row r="8" spans="1:14" ht="22.5" customHeight="1">
      <c r="C8" s="136"/>
      <c r="D8" s="142" t="s">
        <v>10</v>
      </c>
      <c r="E8" s="139"/>
      <c r="F8" s="143" t="s">
        <v>11</v>
      </c>
      <c r="G8" s="139"/>
      <c r="H8" s="142" t="s">
        <v>10</v>
      </c>
      <c r="I8" s="139"/>
      <c r="J8" s="143" t="s">
        <v>11</v>
      </c>
    </row>
    <row r="9" spans="1:14" ht="22.5" customHeight="1">
      <c r="A9" s="144" t="s">
        <v>91</v>
      </c>
    </row>
    <row r="10" spans="1:14" ht="22.5" customHeight="1">
      <c r="A10" s="134" t="s">
        <v>92</v>
      </c>
      <c r="B10" s="141">
        <v>18</v>
      </c>
      <c r="D10" s="8">
        <v>36300754</v>
      </c>
      <c r="E10" s="2"/>
      <c r="F10" s="8">
        <v>36203976</v>
      </c>
      <c r="G10" s="2"/>
      <c r="H10" s="2">
        <v>463457</v>
      </c>
      <c r="I10" s="2"/>
      <c r="J10" s="2">
        <v>451872</v>
      </c>
      <c r="M10" s="147"/>
      <c r="N10" s="147"/>
    </row>
    <row r="11" spans="1:14" ht="22.5" customHeight="1">
      <c r="A11" s="134" t="s">
        <v>93</v>
      </c>
      <c r="B11" s="141">
        <v>18</v>
      </c>
      <c r="C11" s="145" t="s">
        <v>90</v>
      </c>
      <c r="D11" s="8">
        <v>9933740</v>
      </c>
      <c r="E11" s="2"/>
      <c r="F11" s="8">
        <v>6172577</v>
      </c>
      <c r="G11" s="2"/>
      <c r="H11" s="57">
        <v>0</v>
      </c>
      <c r="I11" s="57"/>
      <c r="J11" s="57">
        <v>0</v>
      </c>
      <c r="M11" s="147"/>
      <c r="N11" s="147"/>
    </row>
    <row r="12" spans="1:14" ht="22.5" customHeight="1">
      <c r="A12" s="140" t="s">
        <v>94</v>
      </c>
      <c r="D12" s="16">
        <f>SUM(D10:D11)</f>
        <v>46234494</v>
      </c>
      <c r="E12" s="2"/>
      <c r="F12" s="16">
        <f>SUM(F10:F11)</f>
        <v>42376553</v>
      </c>
      <c r="G12" s="2"/>
      <c r="H12" s="16">
        <f>SUM(H10:H11)</f>
        <v>463457</v>
      </c>
      <c r="I12" s="2"/>
      <c r="J12" s="16">
        <f>SUM(J10:J11)</f>
        <v>451872</v>
      </c>
      <c r="M12" s="147"/>
      <c r="N12" s="147"/>
    </row>
    <row r="13" spans="1:14" ht="6" customHeight="1">
      <c r="A13" s="144"/>
      <c r="D13" s="3"/>
      <c r="E13" s="2"/>
      <c r="F13" s="3"/>
      <c r="G13" s="2"/>
      <c r="H13" s="3"/>
      <c r="I13" s="2"/>
      <c r="J13" s="3"/>
      <c r="M13" s="147"/>
      <c r="N13" s="147"/>
    </row>
    <row r="14" spans="1:14" ht="22.5" customHeight="1">
      <c r="A14" s="144" t="s">
        <v>95</v>
      </c>
      <c r="I14" s="2"/>
      <c r="M14" s="147"/>
      <c r="N14" s="147"/>
    </row>
    <row r="15" spans="1:14" ht="22.5" customHeight="1">
      <c r="A15" s="134" t="s">
        <v>96</v>
      </c>
      <c r="B15" s="141">
        <v>18</v>
      </c>
      <c r="D15" s="2">
        <v>-21862801</v>
      </c>
      <c r="E15" s="8"/>
      <c r="F15" s="2">
        <v>-21435346</v>
      </c>
      <c r="G15" s="2"/>
      <c r="H15" s="2">
        <v>-328242</v>
      </c>
      <c r="I15" s="2"/>
      <c r="J15" s="2">
        <v>-291337</v>
      </c>
      <c r="M15" s="147"/>
      <c r="N15" s="147"/>
    </row>
    <row r="16" spans="1:14" ht="22.5" customHeight="1">
      <c r="A16" s="134" t="s">
        <v>97</v>
      </c>
      <c r="D16" s="8">
        <v>-9833310</v>
      </c>
      <c r="E16" s="8"/>
      <c r="F16" s="8">
        <v>-6204707</v>
      </c>
      <c r="G16" s="2"/>
      <c r="H16" s="57">
        <v>0</v>
      </c>
      <c r="I16" s="57"/>
      <c r="J16" s="57">
        <v>0</v>
      </c>
      <c r="M16" s="147"/>
      <c r="N16" s="147"/>
    </row>
    <row r="17" spans="1:14" ht="22.5" customHeight="1">
      <c r="A17" s="140" t="s">
        <v>98</v>
      </c>
      <c r="D17" s="16">
        <f>SUM(D15:D16)</f>
        <v>-31696111</v>
      </c>
      <c r="E17" s="2"/>
      <c r="F17" s="16">
        <f>SUM(F15:F16)</f>
        <v>-27640053</v>
      </c>
      <c r="G17" s="2"/>
      <c r="H17" s="16">
        <f>SUM(H15:H16)</f>
        <v>-328242</v>
      </c>
      <c r="I17" s="2"/>
      <c r="J17" s="16">
        <f>SUM(J15:J16)</f>
        <v>-291337</v>
      </c>
      <c r="M17" s="147"/>
      <c r="N17" s="147"/>
    </row>
    <row r="18" spans="1:14" ht="6" customHeight="1">
      <c r="A18" s="144"/>
      <c r="D18" s="3"/>
      <c r="E18" s="2"/>
      <c r="F18" s="3"/>
      <c r="G18" s="2"/>
      <c r="H18" s="3"/>
      <c r="I18" s="2"/>
      <c r="J18" s="3"/>
      <c r="M18" s="147"/>
      <c r="N18" s="147"/>
    </row>
    <row r="19" spans="1:14" ht="22.5" customHeight="1">
      <c r="A19" s="144" t="s">
        <v>99</v>
      </c>
      <c r="D19" s="146">
        <f>D12+D17</f>
        <v>14538383</v>
      </c>
      <c r="F19" s="146">
        <f>F12+F17</f>
        <v>14736500</v>
      </c>
      <c r="H19" s="146">
        <f>H12+H17</f>
        <v>135215</v>
      </c>
      <c r="J19" s="146">
        <f>J12+J17</f>
        <v>160535</v>
      </c>
      <c r="K19" s="140"/>
      <c r="M19" s="147"/>
      <c r="N19" s="147"/>
    </row>
    <row r="20" spans="1:14" ht="6" customHeight="1">
      <c r="A20" s="144"/>
      <c r="D20" s="3"/>
      <c r="E20" s="2"/>
      <c r="F20" s="3"/>
      <c r="G20" s="2"/>
      <c r="H20" s="3"/>
      <c r="I20" s="2"/>
      <c r="J20" s="3"/>
      <c r="M20" s="147"/>
      <c r="N20" s="147"/>
    </row>
    <row r="21" spans="1:14" ht="22.5" customHeight="1">
      <c r="A21" s="144" t="s">
        <v>100</v>
      </c>
      <c r="H21" s="3"/>
      <c r="J21" s="3"/>
      <c r="M21" s="147"/>
      <c r="N21" s="147"/>
    </row>
    <row r="22" spans="1:14" ht="22.5" customHeight="1">
      <c r="A22" s="134" t="s">
        <v>101</v>
      </c>
      <c r="D22" s="8">
        <v>-1821473</v>
      </c>
      <c r="E22" s="2"/>
      <c r="F22" s="8">
        <v>-1430146</v>
      </c>
      <c r="G22" s="2"/>
      <c r="H22" s="2">
        <v>-490</v>
      </c>
      <c r="I22" s="2"/>
      <c r="J22" s="2">
        <v>-784</v>
      </c>
      <c r="M22" s="147"/>
      <c r="N22" s="147"/>
    </row>
    <row r="23" spans="1:14" ht="22.5" customHeight="1">
      <c r="A23" s="134" t="s">
        <v>102</v>
      </c>
      <c r="D23" s="8">
        <v>-3811779</v>
      </c>
      <c r="E23" s="2"/>
      <c r="F23" s="8">
        <v>-3805491</v>
      </c>
      <c r="G23" s="2"/>
      <c r="H23" s="2">
        <v>-24849</v>
      </c>
      <c r="I23" s="2"/>
      <c r="J23" s="2">
        <v>-23930</v>
      </c>
      <c r="M23" s="147"/>
      <c r="N23" s="147"/>
    </row>
    <row r="24" spans="1:14" ht="22.5" customHeight="1">
      <c r="A24" s="140" t="s">
        <v>103</v>
      </c>
      <c r="D24" s="16">
        <f>SUM(D22:D23)</f>
        <v>-5633252</v>
      </c>
      <c r="E24" s="2"/>
      <c r="F24" s="16">
        <f>SUM(F22:F23)</f>
        <v>-5235637</v>
      </c>
      <c r="G24" s="2"/>
      <c r="H24" s="16">
        <f>SUM(H22:H23)</f>
        <v>-25339</v>
      </c>
      <c r="I24" s="2"/>
      <c r="J24" s="16">
        <f>SUM(J22:J23)</f>
        <v>-24714</v>
      </c>
      <c r="M24" s="147"/>
      <c r="N24" s="147"/>
    </row>
    <row r="25" spans="1:14" ht="6" customHeight="1">
      <c r="A25" s="144"/>
      <c r="D25" s="3"/>
      <c r="E25" s="2"/>
      <c r="F25" s="3"/>
      <c r="G25" s="2"/>
      <c r="H25" s="3"/>
      <c r="I25" s="2"/>
      <c r="J25" s="3"/>
      <c r="M25" s="147"/>
      <c r="N25" s="147"/>
    </row>
    <row r="26" spans="1:14" ht="22.5" customHeight="1">
      <c r="A26" s="144" t="s">
        <v>104</v>
      </c>
      <c r="B26" s="148"/>
      <c r="C26" s="149"/>
      <c r="D26" s="3">
        <f>D19+D24</f>
        <v>8905131</v>
      </c>
      <c r="E26" s="3"/>
      <c r="F26" s="3">
        <f>F19+F24</f>
        <v>9500863</v>
      </c>
      <c r="G26" s="3"/>
      <c r="H26" s="3">
        <f>H19+H24</f>
        <v>109876</v>
      </c>
      <c r="I26" s="3"/>
      <c r="J26" s="3">
        <f>J19+J24</f>
        <v>135821</v>
      </c>
      <c r="K26" s="150"/>
      <c r="M26" s="147"/>
      <c r="N26" s="147"/>
    </row>
    <row r="27" spans="1:14" ht="22.5" customHeight="1">
      <c r="A27" s="138" t="s">
        <v>105</v>
      </c>
      <c r="B27" s="141">
        <v>18</v>
      </c>
      <c r="C27" s="149"/>
      <c r="D27" s="146">
        <v>23271</v>
      </c>
      <c r="E27" s="3"/>
      <c r="F27" s="146">
        <v>50500</v>
      </c>
      <c r="G27" s="3"/>
      <c r="H27" s="3">
        <v>156184</v>
      </c>
      <c r="I27" s="3"/>
      <c r="J27" s="3">
        <v>138467</v>
      </c>
      <c r="M27" s="147"/>
      <c r="N27" s="147"/>
    </row>
    <row r="28" spans="1:14" ht="22.5" customHeight="1">
      <c r="A28" s="138" t="s">
        <v>106</v>
      </c>
      <c r="B28" s="141">
        <v>18</v>
      </c>
      <c r="D28" s="146">
        <v>84136</v>
      </c>
      <c r="E28" s="3"/>
      <c r="F28" s="146">
        <v>128306</v>
      </c>
      <c r="G28" s="3"/>
      <c r="H28" s="146">
        <v>31304</v>
      </c>
      <c r="I28" s="3"/>
      <c r="J28" s="146">
        <v>18206</v>
      </c>
      <c r="K28" s="150"/>
      <c r="M28" s="147"/>
      <c r="N28" s="147"/>
    </row>
    <row r="29" spans="1:14" ht="22.5" customHeight="1">
      <c r="A29" s="138" t="s">
        <v>107</v>
      </c>
      <c r="E29" s="3"/>
      <c r="G29" s="3"/>
      <c r="I29" s="3"/>
      <c r="K29" s="150"/>
      <c r="M29" s="147"/>
      <c r="N29" s="147"/>
    </row>
    <row r="30" spans="1:14" ht="22.5" customHeight="1">
      <c r="A30" s="134" t="s">
        <v>260</v>
      </c>
      <c r="B30" s="141" t="s">
        <v>109</v>
      </c>
      <c r="D30" s="17">
        <v>-9470</v>
      </c>
      <c r="E30" s="3"/>
      <c r="F30" s="17">
        <v>-26286</v>
      </c>
      <c r="G30" s="3"/>
      <c r="H30" s="3">
        <v>5861063</v>
      </c>
      <c r="I30" s="3"/>
      <c r="J30" s="3">
        <v>6202123</v>
      </c>
      <c r="K30" s="150"/>
      <c r="M30" s="147"/>
      <c r="N30" s="147"/>
    </row>
    <row r="31" spans="1:14" ht="22.5" customHeight="1">
      <c r="A31" s="138" t="s">
        <v>255</v>
      </c>
      <c r="D31" s="17">
        <v>-1331082</v>
      </c>
      <c r="E31" s="3"/>
      <c r="F31" s="17">
        <f>-892545+81</f>
        <v>-892464</v>
      </c>
      <c r="G31" s="3"/>
      <c r="H31" s="3">
        <v>-181</v>
      </c>
      <c r="I31" s="3"/>
      <c r="J31" s="3">
        <v>-1385</v>
      </c>
      <c r="M31" s="147"/>
      <c r="N31" s="147"/>
    </row>
    <row r="32" spans="1:14" ht="22.5" customHeight="1">
      <c r="A32" s="138" t="s">
        <v>110</v>
      </c>
      <c r="D32" s="17">
        <v>1099929</v>
      </c>
      <c r="E32" s="8"/>
      <c r="F32" s="17">
        <f>464433-81</f>
        <v>464352</v>
      </c>
      <c r="G32" s="3"/>
      <c r="H32" s="57">
        <v>0</v>
      </c>
      <c r="I32" s="14"/>
      <c r="J32" s="57">
        <v>0</v>
      </c>
      <c r="M32" s="147"/>
      <c r="N32" s="147"/>
    </row>
    <row r="33" spans="1:14" ht="22.5" customHeight="1">
      <c r="A33" s="138" t="s">
        <v>111</v>
      </c>
      <c r="B33" s="141">
        <v>18</v>
      </c>
      <c r="D33" s="17">
        <v>-35511</v>
      </c>
      <c r="E33" s="3"/>
      <c r="F33" s="17">
        <v>-37487</v>
      </c>
      <c r="G33" s="3"/>
      <c r="H33" s="3">
        <v>-35511</v>
      </c>
      <c r="I33" s="3"/>
      <c r="J33" s="3">
        <v>-37487</v>
      </c>
      <c r="M33" s="147"/>
      <c r="N33" s="147"/>
    </row>
    <row r="34" spans="1:14" ht="22.5" customHeight="1">
      <c r="A34" s="138" t="s">
        <v>112</v>
      </c>
      <c r="B34" s="141">
        <v>18</v>
      </c>
      <c r="D34" s="10">
        <v>-1293793</v>
      </c>
      <c r="E34" s="3"/>
      <c r="F34" s="10">
        <v>-1413800</v>
      </c>
      <c r="G34" s="3"/>
      <c r="H34" s="10">
        <v>-47843</v>
      </c>
      <c r="I34" s="3"/>
      <c r="J34" s="10">
        <v>-47780</v>
      </c>
      <c r="M34" s="147"/>
      <c r="N34" s="147"/>
    </row>
    <row r="35" spans="1:14" ht="6" customHeight="1">
      <c r="A35" s="144"/>
      <c r="D35" s="3"/>
      <c r="E35" s="2"/>
      <c r="F35" s="3"/>
      <c r="G35" s="2"/>
      <c r="H35" s="41"/>
      <c r="I35" s="2"/>
      <c r="J35" s="41"/>
      <c r="M35" s="147"/>
      <c r="N35" s="147"/>
    </row>
    <row r="36" spans="1:14" ht="22.5" customHeight="1">
      <c r="A36" s="144" t="s">
        <v>113</v>
      </c>
      <c r="D36" s="2">
        <f>SUM(D26:D34)</f>
        <v>7442611</v>
      </c>
      <c r="F36" s="2">
        <f>SUM(F26:F34)</f>
        <v>7773984</v>
      </c>
      <c r="H36" s="2">
        <f>SUM(H26:H34)</f>
        <v>6074892</v>
      </c>
      <c r="I36" s="2"/>
      <c r="J36" s="2">
        <f>SUM(J26:J34)</f>
        <v>6407965</v>
      </c>
      <c r="K36" s="26"/>
      <c r="L36" s="152"/>
      <c r="M36" s="147"/>
      <c r="N36" s="147"/>
    </row>
    <row r="37" spans="1:14" ht="22.5" customHeight="1">
      <c r="A37" s="138" t="s">
        <v>114</v>
      </c>
      <c r="B37" s="141">
        <v>15</v>
      </c>
      <c r="D37" s="10">
        <v>-1409950</v>
      </c>
      <c r="E37" s="3"/>
      <c r="F37" s="10">
        <v>-1399368</v>
      </c>
      <c r="G37" s="3"/>
      <c r="H37" s="11">
        <v>-42891</v>
      </c>
      <c r="I37" s="3"/>
      <c r="J37" s="11">
        <v>-33903</v>
      </c>
      <c r="K37" s="26"/>
      <c r="M37" s="147"/>
      <c r="N37" s="147"/>
    </row>
    <row r="38" spans="1:14" ht="22.5" customHeight="1" thickBot="1">
      <c r="A38" s="144" t="s">
        <v>115</v>
      </c>
      <c r="D38" s="9">
        <f>D36+D37</f>
        <v>6032661</v>
      </c>
      <c r="E38" s="2"/>
      <c r="F38" s="9">
        <f>F36+F37</f>
        <v>6374616</v>
      </c>
      <c r="G38" s="2"/>
      <c r="H38" s="9">
        <f>H36+H37</f>
        <v>6032001</v>
      </c>
      <c r="I38" s="2"/>
      <c r="J38" s="9">
        <f>J36+J37</f>
        <v>6374062</v>
      </c>
      <c r="K38" s="26"/>
      <c r="M38" s="147"/>
      <c r="N38" s="147"/>
    </row>
    <row r="39" spans="1:14" ht="6" customHeight="1" thickTop="1">
      <c r="A39" s="144"/>
      <c r="D39" s="3"/>
      <c r="E39" s="2"/>
      <c r="F39" s="3"/>
      <c r="G39" s="2"/>
      <c r="H39" s="3"/>
      <c r="I39" s="2"/>
      <c r="J39" s="3"/>
      <c r="M39" s="147"/>
      <c r="N39" s="147"/>
    </row>
    <row r="40" spans="1:14" ht="22.5" customHeight="1">
      <c r="A40" s="144" t="s">
        <v>116</v>
      </c>
      <c r="D40" s="34"/>
      <c r="E40" s="2"/>
      <c r="F40" s="34"/>
      <c r="G40" s="2"/>
      <c r="H40" s="34"/>
      <c r="I40" s="2"/>
      <c r="J40" s="34"/>
      <c r="K40" s="147"/>
      <c r="M40" s="147"/>
      <c r="N40" s="147"/>
    </row>
    <row r="41" spans="1:14" ht="22.5" customHeight="1">
      <c r="A41" s="134" t="s">
        <v>117</v>
      </c>
      <c r="D41" s="3">
        <f>D43-D42</f>
        <v>6032001</v>
      </c>
      <c r="E41" s="3"/>
      <c r="F41" s="3">
        <v>6374062</v>
      </c>
      <c r="G41" s="3"/>
      <c r="H41" s="3">
        <f>H43-H42</f>
        <v>6032001</v>
      </c>
      <c r="I41" s="3"/>
      <c r="J41" s="3">
        <f>J43-J42</f>
        <v>6374062</v>
      </c>
      <c r="M41" s="147"/>
      <c r="N41" s="147"/>
    </row>
    <row r="42" spans="1:14" ht="22.5" customHeight="1">
      <c r="A42" s="134" t="s">
        <v>118</v>
      </c>
      <c r="D42" s="3">
        <v>660</v>
      </c>
      <c r="E42" s="3"/>
      <c r="F42" s="10">
        <v>554</v>
      </c>
      <c r="G42" s="3"/>
      <c r="H42" s="153">
        <v>0</v>
      </c>
      <c r="I42" s="14"/>
      <c r="J42" s="153">
        <v>0</v>
      </c>
      <c r="M42" s="147"/>
      <c r="N42" s="147"/>
    </row>
    <row r="43" spans="1:14" ht="22.5" customHeight="1" thickBot="1">
      <c r="A43" s="144" t="s">
        <v>115</v>
      </c>
      <c r="D43" s="13">
        <f>+D38</f>
        <v>6032661</v>
      </c>
      <c r="E43" s="2"/>
      <c r="F43" s="13">
        <f>SUM(F41:F42)</f>
        <v>6374616</v>
      </c>
      <c r="G43" s="2"/>
      <c r="H43" s="13">
        <f>+H38</f>
        <v>6032001</v>
      </c>
      <c r="I43" s="2"/>
      <c r="J43" s="13">
        <f>+J38</f>
        <v>6374062</v>
      </c>
      <c r="M43" s="147"/>
      <c r="N43" s="147"/>
    </row>
    <row r="44" spans="1:14" ht="6" customHeight="1" thickTop="1">
      <c r="A44" s="144"/>
      <c r="D44" s="3"/>
      <c r="E44" s="2"/>
      <c r="F44" s="3"/>
      <c r="G44" s="2"/>
      <c r="H44" s="3"/>
      <c r="I44" s="2"/>
      <c r="J44" s="3"/>
      <c r="M44" s="147"/>
      <c r="N44" s="147"/>
    </row>
    <row r="45" spans="1:14" ht="22.5" customHeight="1">
      <c r="A45" s="144" t="s">
        <v>119</v>
      </c>
      <c r="B45" s="141">
        <v>16</v>
      </c>
      <c r="M45" s="147"/>
      <c r="N45" s="147"/>
    </row>
    <row r="46" spans="1:14" ht="22.5" customHeight="1" thickBot="1">
      <c r="A46" s="138" t="s">
        <v>120</v>
      </c>
      <c r="B46" s="139"/>
      <c r="D46" s="154">
        <v>2.0299999999999998</v>
      </c>
      <c r="E46" s="14"/>
      <c r="F46" s="15">
        <v>2.14</v>
      </c>
      <c r="G46" s="14"/>
      <c r="H46" s="154">
        <v>2.0299999999999998</v>
      </c>
      <c r="I46" s="155"/>
      <c r="J46" s="15">
        <v>2.14</v>
      </c>
      <c r="M46" s="147"/>
      <c r="N46" s="147"/>
    </row>
    <row r="47" spans="1:14" ht="22.5" customHeight="1" thickTop="1" thickBot="1">
      <c r="A47" s="138" t="s">
        <v>121</v>
      </c>
      <c r="B47" s="139"/>
      <c r="D47" s="154">
        <v>2.0299999999999998</v>
      </c>
      <c r="E47" s="14"/>
      <c r="F47" s="15">
        <v>2.14</v>
      </c>
      <c r="G47" s="14"/>
      <c r="H47" s="154">
        <v>2.0299999999999998</v>
      </c>
      <c r="I47" s="155"/>
      <c r="J47" s="15">
        <v>2.14</v>
      </c>
      <c r="M47" s="147"/>
      <c r="N47" s="147"/>
    </row>
    <row r="48" spans="1:14" ht="6" customHeight="1" thickTop="1">
      <c r="A48" s="134"/>
      <c r="B48" s="134"/>
      <c r="C48" s="134"/>
      <c r="D48" s="3"/>
      <c r="E48" s="134"/>
      <c r="F48" s="134"/>
      <c r="G48" s="134"/>
      <c r="H48" s="3"/>
      <c r="I48" s="134"/>
      <c r="J48" s="134"/>
      <c r="M48" s="147"/>
      <c r="N48" s="147"/>
    </row>
    <row r="49" spans="1:11" ht="22.5" customHeight="1">
      <c r="A49" s="156"/>
      <c r="D49" s="157"/>
      <c r="H49" s="157"/>
      <c r="K49" s="147"/>
    </row>
    <row r="50" spans="1:11" ht="24" customHeight="1">
      <c r="D50" s="157"/>
      <c r="H50" s="158"/>
      <c r="K50" s="147"/>
    </row>
    <row r="63" spans="1:11" ht="24" customHeight="1">
      <c r="F63" s="147"/>
      <c r="J63" s="159"/>
    </row>
    <row r="70" spans="1:1" ht="24" customHeight="1">
      <c r="A70" s="134"/>
    </row>
  </sheetData>
  <mergeCells count="7">
    <mergeCell ref="D7:F7"/>
    <mergeCell ref="H7:J7"/>
    <mergeCell ref="A1:J1"/>
    <mergeCell ref="A2:J2"/>
    <mergeCell ref="A3:J3"/>
    <mergeCell ref="A4:J4"/>
    <mergeCell ref="A5:J5"/>
  </mergeCells>
  <pageMargins left="1" right="0.5" top="1" bottom="0.8" header="0.8" footer="0.3"/>
  <pageSetup paperSize="9" scale="70" firstPageNumber="6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ignoredErrors>
    <ignoredError sqref="D9:J9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I76"/>
  <sheetViews>
    <sheetView view="pageBreakPreview" zoomScale="85" zoomScaleNormal="90" zoomScaleSheetLayoutView="85" workbookViewId="0">
      <selection activeCell="G7" sqref="G7:I7"/>
    </sheetView>
  </sheetViews>
  <sheetFormatPr defaultColWidth="9.09765625" defaultRowHeight="24" customHeight="1"/>
  <cols>
    <col min="1" max="1" width="58.09765625" style="202" customWidth="1"/>
    <col min="2" max="2" width="4" style="202" customWidth="1"/>
    <col min="3" max="3" width="15.69921875" style="203" customWidth="1"/>
    <col min="4" max="4" width="1.3984375" style="197" customWidth="1"/>
    <col min="5" max="5" width="15.69921875" style="203" customWidth="1"/>
    <col min="6" max="6" width="1.3984375" style="197" customWidth="1"/>
    <col min="7" max="7" width="15.69921875" style="197" customWidth="1"/>
    <col min="8" max="8" width="1.3984375" style="197" customWidth="1"/>
    <col min="9" max="9" width="15.69921875" style="12" customWidth="1"/>
    <col min="10" max="16384" width="9.09765625" style="192"/>
  </cols>
  <sheetData>
    <row r="1" spans="1:9" s="176" customFormat="1" ht="24" customHeight="1">
      <c r="A1" s="290" t="s">
        <v>0</v>
      </c>
      <c r="B1" s="290"/>
      <c r="C1" s="290"/>
      <c r="D1" s="290"/>
      <c r="E1" s="290"/>
      <c r="F1" s="290"/>
      <c r="G1" s="290"/>
      <c r="H1" s="290"/>
      <c r="I1" s="290"/>
    </row>
    <row r="2" spans="1:9" s="176" customFormat="1" ht="24" customHeight="1">
      <c r="A2" s="290" t="s">
        <v>122</v>
      </c>
      <c r="B2" s="290"/>
      <c r="C2" s="290"/>
      <c r="D2" s="290"/>
      <c r="E2" s="290"/>
      <c r="F2" s="290"/>
      <c r="G2" s="290"/>
      <c r="H2" s="290"/>
      <c r="I2" s="290"/>
    </row>
    <row r="3" spans="1:9" s="190" customFormat="1" ht="24" customHeight="1">
      <c r="A3" s="290" t="s">
        <v>89</v>
      </c>
      <c r="B3" s="290"/>
      <c r="C3" s="290"/>
      <c r="D3" s="290"/>
      <c r="E3" s="290"/>
      <c r="F3" s="290"/>
      <c r="G3" s="290"/>
      <c r="H3" s="290"/>
      <c r="I3" s="290"/>
    </row>
    <row r="4" spans="1:9" s="190" customFormat="1" ht="24" customHeight="1">
      <c r="A4" s="290" t="s">
        <v>12</v>
      </c>
      <c r="B4" s="290"/>
      <c r="C4" s="290"/>
      <c r="D4" s="290"/>
      <c r="E4" s="290"/>
      <c r="F4" s="290"/>
      <c r="G4" s="290"/>
      <c r="H4" s="290"/>
      <c r="I4" s="290"/>
    </row>
    <row r="5" spans="1:9" s="134" customFormat="1" ht="24" customHeight="1">
      <c r="A5" s="287" t="s">
        <v>3</v>
      </c>
      <c r="B5" s="287"/>
      <c r="C5" s="287"/>
      <c r="D5" s="287"/>
      <c r="E5" s="287"/>
      <c r="F5" s="287"/>
      <c r="G5" s="287"/>
      <c r="H5" s="287"/>
      <c r="I5" s="287"/>
    </row>
    <row r="6" spans="1:9" s="134" customFormat="1" ht="9" customHeight="1">
      <c r="C6" s="137"/>
      <c r="D6" s="137"/>
      <c r="F6" s="137"/>
      <c r="G6" s="137"/>
    </row>
    <row r="7" spans="1:9" ht="24" customHeight="1">
      <c r="A7" s="145" t="s">
        <v>90</v>
      </c>
      <c r="B7" s="145"/>
      <c r="C7" s="288" t="s">
        <v>5</v>
      </c>
      <c r="D7" s="288"/>
      <c r="E7" s="288"/>
      <c r="F7" s="191"/>
      <c r="G7" s="288" t="s">
        <v>6</v>
      </c>
      <c r="H7" s="288"/>
      <c r="I7" s="288"/>
    </row>
    <row r="8" spans="1:9" ht="24" customHeight="1">
      <c r="A8" s="145"/>
      <c r="B8" s="139"/>
      <c r="C8" s="142" t="s">
        <v>10</v>
      </c>
      <c r="D8" s="139"/>
      <c r="E8" s="143" t="s">
        <v>11</v>
      </c>
      <c r="F8" s="139"/>
      <c r="G8" s="142" t="s">
        <v>10</v>
      </c>
      <c r="H8" s="139"/>
      <c r="I8" s="143" t="s">
        <v>11</v>
      </c>
    </row>
    <row r="9" spans="1:9" s="134" customFormat="1" ht="22.5" customHeight="1">
      <c r="A9" s="145"/>
      <c r="B9" s="160"/>
      <c r="C9" s="149"/>
      <c r="D9" s="139"/>
      <c r="E9" s="161"/>
      <c r="F9" s="161"/>
      <c r="G9" s="161"/>
      <c r="H9" s="139"/>
      <c r="I9" s="161"/>
    </row>
    <row r="10" spans="1:9" ht="24" customHeight="1">
      <c r="A10" s="140" t="s">
        <v>115</v>
      </c>
      <c r="B10" s="140"/>
      <c r="C10" s="28">
        <f>+'SI (3ด)'!D38</f>
        <v>6032661</v>
      </c>
      <c r="D10" s="58"/>
      <c r="E10" s="28">
        <f>+'SI (3ด)'!F38</f>
        <v>6374616</v>
      </c>
      <c r="F10" s="28"/>
      <c r="G10" s="28">
        <f>+'SI (3ด)'!H43</f>
        <v>6032001</v>
      </c>
      <c r="H10" s="28"/>
      <c r="I10" s="28">
        <f>+'SI (3ด)'!J43</f>
        <v>6374062</v>
      </c>
    </row>
    <row r="11" spans="1:9" ht="24" customHeight="1">
      <c r="A11" s="193" t="s">
        <v>123</v>
      </c>
      <c r="B11" s="140"/>
      <c r="C11" s="28"/>
      <c r="D11" s="58"/>
      <c r="E11" s="28"/>
      <c r="F11" s="28"/>
      <c r="G11" s="28"/>
      <c r="H11" s="28"/>
      <c r="I11" s="28"/>
    </row>
    <row r="12" spans="1:9" ht="24" customHeight="1">
      <c r="A12" s="193" t="s">
        <v>256</v>
      </c>
      <c r="B12" s="140"/>
      <c r="C12" s="28"/>
      <c r="D12" s="58"/>
      <c r="E12" s="28"/>
      <c r="F12" s="28"/>
      <c r="G12" s="28"/>
      <c r="H12" s="28"/>
      <c r="I12" s="28"/>
    </row>
    <row r="13" spans="1:9" ht="24" customHeight="1">
      <c r="A13" s="194" t="s">
        <v>124</v>
      </c>
      <c r="B13" s="140"/>
      <c r="C13" s="14">
        <v>0</v>
      </c>
      <c r="D13" s="58"/>
      <c r="E13" s="28">
        <v>3455</v>
      </c>
      <c r="F13" s="28"/>
      <c r="G13" s="57">
        <v>0</v>
      </c>
      <c r="H13" s="14"/>
      <c r="I13" s="57">
        <v>0</v>
      </c>
    </row>
    <row r="14" spans="1:9" ht="24" customHeight="1">
      <c r="A14" s="195" t="s">
        <v>125</v>
      </c>
      <c r="B14" s="140"/>
      <c r="C14" s="50">
        <f>50516</f>
        <v>50516</v>
      </c>
      <c r="D14" s="58"/>
      <c r="E14" s="28">
        <v>67232</v>
      </c>
      <c r="F14" s="28"/>
      <c r="G14" s="57">
        <v>0</v>
      </c>
      <c r="H14" s="14"/>
      <c r="I14" s="57">
        <v>0</v>
      </c>
    </row>
    <row r="15" spans="1:9" ht="24" customHeight="1">
      <c r="A15" s="196" t="s">
        <v>249</v>
      </c>
      <c r="B15" s="140"/>
      <c r="C15" s="57">
        <v>0</v>
      </c>
      <c r="D15" s="130"/>
      <c r="E15" s="57">
        <v>0</v>
      </c>
      <c r="F15" s="28"/>
      <c r="G15" s="21">
        <v>40413</v>
      </c>
      <c r="H15" s="28">
        <v>0</v>
      </c>
      <c r="I15" s="28">
        <v>57241</v>
      </c>
    </row>
    <row r="16" spans="1:9" ht="24" customHeight="1">
      <c r="A16" s="195" t="s">
        <v>257</v>
      </c>
      <c r="B16" s="140"/>
      <c r="C16" s="28"/>
      <c r="D16" s="58"/>
      <c r="E16" s="28"/>
      <c r="F16" s="28"/>
      <c r="H16" s="28"/>
      <c r="I16" s="21"/>
    </row>
    <row r="17" spans="1:9" ht="24" customHeight="1">
      <c r="A17" s="198" t="s">
        <v>126</v>
      </c>
      <c r="B17" s="140"/>
      <c r="C17" s="50">
        <f>-10103</f>
        <v>-10103</v>
      </c>
      <c r="D17" s="58"/>
      <c r="E17" s="28">
        <v>-13446</v>
      </c>
      <c r="F17" s="28"/>
      <c r="G17" s="131">
        <v>0</v>
      </c>
      <c r="H17" s="14"/>
      <c r="I17" s="131">
        <v>0</v>
      </c>
    </row>
    <row r="18" spans="1:9" ht="24" customHeight="1">
      <c r="A18" s="193" t="s">
        <v>127</v>
      </c>
      <c r="B18" s="140"/>
      <c r="C18" s="22">
        <f>SUM(C13:C17)</f>
        <v>40413</v>
      </c>
      <c r="D18" s="58"/>
      <c r="E18" s="22">
        <f>SUM(E13:E17)</f>
        <v>57241</v>
      </c>
      <c r="F18" s="28"/>
      <c r="G18" s="22">
        <f>SUM(G13:G17)</f>
        <v>40413</v>
      </c>
      <c r="H18" s="21"/>
      <c r="I18" s="22">
        <f>SUM(I13:I17)</f>
        <v>57241</v>
      </c>
    </row>
    <row r="19" spans="1:9" ht="24" customHeight="1" thickBot="1">
      <c r="A19" s="140" t="s">
        <v>128</v>
      </c>
      <c r="B19" s="140"/>
      <c r="C19" s="30">
        <f>SUM(C10,C18)</f>
        <v>6073074</v>
      </c>
      <c r="D19" s="21"/>
      <c r="E19" s="30">
        <f>SUM(E10,E18)</f>
        <v>6431857</v>
      </c>
      <c r="F19" s="21"/>
      <c r="G19" s="30">
        <f>SUM(G10,G18)</f>
        <v>6072414</v>
      </c>
      <c r="H19" s="59"/>
      <c r="I19" s="30">
        <f>SUM(I10,I18)</f>
        <v>6431303</v>
      </c>
    </row>
    <row r="20" spans="1:9" ht="24" customHeight="1" thickTop="1">
      <c r="A20" s="199"/>
      <c r="B20" s="199"/>
      <c r="C20" s="21"/>
      <c r="D20" s="21"/>
      <c r="E20" s="21"/>
      <c r="F20" s="21"/>
      <c r="G20" s="21"/>
      <c r="H20" s="21"/>
      <c r="I20" s="21"/>
    </row>
    <row r="21" spans="1:9" ht="24" customHeight="1">
      <c r="A21" s="200" t="s">
        <v>129</v>
      </c>
      <c r="B21" s="200"/>
      <c r="C21" s="28"/>
      <c r="D21" s="21"/>
      <c r="E21" s="28"/>
      <c r="F21" s="21"/>
      <c r="G21" s="28"/>
      <c r="H21" s="21"/>
      <c r="I21" s="28"/>
    </row>
    <row r="22" spans="1:9" ht="24" customHeight="1">
      <c r="A22" s="201" t="s">
        <v>130</v>
      </c>
      <c r="B22" s="166"/>
      <c r="C22" s="21">
        <f>C24-C23</f>
        <v>6072414</v>
      </c>
      <c r="D22" s="21"/>
      <c r="E22" s="21">
        <f>E24-E23</f>
        <v>6431303</v>
      </c>
      <c r="F22" s="21"/>
      <c r="G22" s="21">
        <f>G24-G23</f>
        <v>6072414</v>
      </c>
      <c r="H22" s="21"/>
      <c r="I22" s="21">
        <f>I24-I23</f>
        <v>6431303</v>
      </c>
    </row>
    <row r="23" spans="1:9" ht="24" customHeight="1">
      <c r="A23" s="201" t="s">
        <v>131</v>
      </c>
      <c r="B23" s="166"/>
      <c r="C23" s="29">
        <f>'SI (3ด)'!D42</f>
        <v>660</v>
      </c>
      <c r="D23" s="21"/>
      <c r="E23" s="29">
        <f>'SI (3ด)'!F42</f>
        <v>554</v>
      </c>
      <c r="F23" s="21"/>
      <c r="G23" s="131">
        <v>0</v>
      </c>
      <c r="H23" s="57"/>
      <c r="I23" s="131">
        <v>0</v>
      </c>
    </row>
    <row r="24" spans="1:9" ht="24" customHeight="1" thickBot="1">
      <c r="A24" s="200" t="s">
        <v>128</v>
      </c>
      <c r="B24" s="200"/>
      <c r="C24" s="54">
        <f>C19</f>
        <v>6073074</v>
      </c>
      <c r="D24" s="60"/>
      <c r="E24" s="54">
        <f>E19</f>
        <v>6431857</v>
      </c>
      <c r="F24" s="21"/>
      <c r="G24" s="54">
        <f>+G19</f>
        <v>6072414</v>
      </c>
      <c r="H24" s="21"/>
      <c r="I24" s="54">
        <f>+I19</f>
        <v>6431303</v>
      </c>
    </row>
    <row r="25" spans="1:9" ht="24" customHeight="1" thickTop="1">
      <c r="C25" s="59"/>
      <c r="D25" s="61"/>
      <c r="E25" s="59"/>
      <c r="F25" s="61"/>
      <c r="G25" s="61"/>
      <c r="H25" s="61"/>
      <c r="I25" s="61"/>
    </row>
    <row r="26" spans="1:9" ht="24" customHeight="1">
      <c r="C26" s="59"/>
      <c r="D26" s="61"/>
      <c r="E26" s="59"/>
      <c r="F26" s="61"/>
      <c r="G26" s="61"/>
      <c r="H26" s="61"/>
      <c r="I26" s="61"/>
    </row>
    <row r="27" spans="1:9" ht="24" customHeight="1">
      <c r="C27" s="59"/>
      <c r="D27" s="61"/>
      <c r="E27" s="59"/>
      <c r="F27" s="21"/>
      <c r="G27" s="61"/>
      <c r="H27" s="21"/>
      <c r="I27" s="61"/>
    </row>
    <row r="28" spans="1:9" ht="24" customHeight="1">
      <c r="C28" s="59"/>
      <c r="D28" s="21"/>
      <c r="E28" s="59"/>
      <c r="F28" s="21"/>
      <c r="G28" s="61"/>
      <c r="H28" s="61"/>
      <c r="I28" s="61"/>
    </row>
    <row r="29" spans="1:9" ht="24" customHeight="1">
      <c r="C29" s="59"/>
      <c r="D29" s="61"/>
      <c r="E29" s="59"/>
      <c r="F29" s="61"/>
      <c r="G29" s="61"/>
      <c r="H29" s="21"/>
      <c r="I29" s="61"/>
    </row>
    <row r="30" spans="1:9" ht="24" customHeight="1">
      <c r="C30" s="59"/>
      <c r="D30" s="61"/>
      <c r="E30" s="59"/>
      <c r="F30" s="61"/>
      <c r="G30" s="61"/>
      <c r="H30" s="21"/>
      <c r="I30" s="61"/>
    </row>
    <row r="31" spans="1:9" ht="24" customHeight="1">
      <c r="C31" s="59"/>
      <c r="D31" s="61"/>
      <c r="E31" s="59"/>
      <c r="F31" s="61"/>
      <c r="G31" s="61"/>
      <c r="H31" s="61"/>
      <c r="I31" s="61"/>
    </row>
    <row r="32" spans="1:9" ht="24" customHeight="1">
      <c r="C32" s="59"/>
      <c r="D32" s="61"/>
      <c r="E32" s="59"/>
      <c r="F32" s="61"/>
      <c r="G32" s="61"/>
      <c r="H32" s="61"/>
      <c r="I32" s="61"/>
    </row>
    <row r="33" spans="1:9" ht="24" customHeight="1">
      <c r="C33" s="59"/>
      <c r="D33" s="61"/>
      <c r="E33" s="59"/>
      <c r="F33" s="61"/>
      <c r="G33" s="61"/>
      <c r="H33" s="21"/>
      <c r="I33" s="61"/>
    </row>
    <row r="34" spans="1:9" ht="24" customHeight="1">
      <c r="C34" s="59"/>
      <c r="D34" s="61"/>
      <c r="E34" s="59"/>
      <c r="F34" s="61"/>
      <c r="G34" s="61"/>
      <c r="H34" s="61"/>
      <c r="I34" s="61"/>
    </row>
    <row r="35" spans="1:9" ht="24" customHeight="1">
      <c r="C35" s="59"/>
      <c r="D35" s="61"/>
      <c r="E35" s="59"/>
      <c r="F35" s="61"/>
      <c r="G35" s="61"/>
      <c r="H35" s="21"/>
      <c r="I35" s="61"/>
    </row>
    <row r="36" spans="1:9" ht="24" customHeight="1">
      <c r="C36" s="59"/>
      <c r="D36" s="61"/>
      <c r="E36" s="59"/>
      <c r="F36" s="61"/>
      <c r="G36" s="61"/>
      <c r="H36" s="61"/>
      <c r="I36" s="61"/>
    </row>
    <row r="37" spans="1:9" ht="24" customHeight="1">
      <c r="C37" s="59"/>
      <c r="D37" s="61"/>
      <c r="E37" s="59"/>
      <c r="F37" s="61"/>
      <c r="G37" s="61"/>
      <c r="H37" s="61"/>
      <c r="I37" s="61"/>
    </row>
    <row r="38" spans="1:9" ht="24" customHeight="1">
      <c r="C38" s="59"/>
      <c r="D38" s="61"/>
      <c r="E38" s="59"/>
      <c r="F38" s="61"/>
      <c r="G38" s="61"/>
      <c r="H38" s="61"/>
      <c r="I38" s="61"/>
    </row>
    <row r="39" spans="1:9" ht="24" customHeight="1">
      <c r="A39" s="156"/>
      <c r="C39" s="59"/>
      <c r="D39" s="61"/>
      <c r="E39" s="59"/>
      <c r="F39" s="61"/>
      <c r="G39" s="61"/>
      <c r="H39" s="61"/>
      <c r="I39" s="61"/>
    </row>
    <row r="40" spans="1:9" ht="24" customHeight="1">
      <c r="C40" s="59"/>
      <c r="D40" s="61"/>
      <c r="E40" s="59"/>
      <c r="F40" s="61"/>
      <c r="G40" s="61"/>
      <c r="H40" s="61"/>
      <c r="I40" s="61"/>
    </row>
    <row r="41" spans="1:9" ht="24" customHeight="1">
      <c r="C41" s="59"/>
      <c r="D41" s="61"/>
      <c r="E41" s="59"/>
      <c r="F41" s="61"/>
      <c r="G41" s="61"/>
      <c r="H41" s="61"/>
      <c r="I41" s="61"/>
    </row>
    <row r="42" spans="1:9" ht="24" customHeight="1">
      <c r="C42" s="59"/>
      <c r="D42" s="61"/>
      <c r="E42" s="59"/>
      <c r="F42" s="61"/>
      <c r="G42" s="61"/>
      <c r="H42" s="61"/>
      <c r="I42" s="61"/>
    </row>
    <row r="43" spans="1:9" ht="24" customHeight="1">
      <c r="C43" s="59"/>
      <c r="D43" s="61"/>
      <c r="E43" s="59"/>
      <c r="F43" s="61"/>
      <c r="G43" s="61"/>
      <c r="H43" s="61"/>
      <c r="I43" s="61"/>
    </row>
    <row r="44" spans="1:9" ht="24" customHeight="1">
      <c r="C44" s="59"/>
      <c r="D44" s="61"/>
      <c r="E44" s="59"/>
      <c r="F44" s="61"/>
      <c r="G44" s="61"/>
      <c r="H44" s="61"/>
      <c r="I44" s="61"/>
    </row>
    <row r="45" spans="1:9" ht="24" customHeight="1">
      <c r="C45" s="59"/>
      <c r="D45" s="61"/>
      <c r="E45" s="59"/>
      <c r="F45" s="61"/>
      <c r="G45" s="61"/>
      <c r="H45" s="61"/>
      <c r="I45" s="61"/>
    </row>
    <row r="46" spans="1:9" ht="24" customHeight="1">
      <c r="C46" s="59"/>
      <c r="D46" s="61"/>
      <c r="E46" s="59"/>
      <c r="F46" s="61"/>
      <c r="G46" s="61"/>
      <c r="H46" s="61"/>
      <c r="I46" s="61"/>
    </row>
    <row r="47" spans="1:9" ht="24" customHeight="1">
      <c r="C47" s="59"/>
      <c r="D47" s="61"/>
      <c r="E47" s="59"/>
      <c r="F47" s="61"/>
      <c r="G47" s="61"/>
      <c r="H47" s="61"/>
      <c r="I47" s="61"/>
    </row>
    <row r="48" spans="1:9" ht="24" customHeight="1">
      <c r="C48" s="59"/>
      <c r="D48" s="61"/>
      <c r="E48" s="59"/>
      <c r="F48" s="61"/>
      <c r="G48" s="61"/>
      <c r="H48" s="61"/>
      <c r="I48" s="61"/>
    </row>
    <row r="49" spans="3:9" ht="24" customHeight="1">
      <c r="C49" s="59"/>
      <c r="D49" s="61"/>
      <c r="E49" s="59"/>
      <c r="F49" s="61"/>
      <c r="G49" s="61"/>
      <c r="H49" s="61"/>
      <c r="I49" s="61"/>
    </row>
    <row r="50" spans="3:9" ht="24" customHeight="1">
      <c r="C50" s="59"/>
      <c r="D50" s="61"/>
      <c r="E50" s="59"/>
      <c r="F50" s="61"/>
      <c r="G50" s="61"/>
      <c r="H50" s="61"/>
      <c r="I50" s="61"/>
    </row>
    <row r="51" spans="3:9" ht="24" customHeight="1">
      <c r="C51" s="59"/>
      <c r="D51" s="61"/>
      <c r="E51" s="59"/>
      <c r="F51" s="61"/>
      <c r="G51" s="61"/>
      <c r="H51" s="61"/>
      <c r="I51" s="61"/>
    </row>
    <row r="52" spans="3:9" ht="24" customHeight="1">
      <c r="C52" s="59"/>
      <c r="D52" s="61"/>
      <c r="E52" s="59"/>
      <c r="F52" s="61"/>
      <c r="G52" s="61"/>
      <c r="H52" s="61"/>
      <c r="I52" s="61"/>
    </row>
    <row r="53" spans="3:9" ht="24" customHeight="1">
      <c r="C53" s="59"/>
      <c r="D53" s="61"/>
      <c r="E53" s="59"/>
      <c r="F53" s="61"/>
      <c r="G53" s="61"/>
      <c r="H53" s="61"/>
      <c r="I53" s="61"/>
    </row>
    <row r="54" spans="3:9" ht="24" customHeight="1">
      <c r="C54" s="59"/>
      <c r="D54" s="61"/>
      <c r="E54" s="59"/>
      <c r="F54" s="61"/>
      <c r="G54" s="61"/>
      <c r="H54" s="61"/>
      <c r="I54" s="61"/>
    </row>
    <row r="55" spans="3:9" ht="24" customHeight="1">
      <c r="C55" s="59"/>
      <c r="D55" s="61"/>
      <c r="E55" s="59"/>
      <c r="F55" s="61"/>
      <c r="G55" s="61"/>
      <c r="H55" s="61"/>
      <c r="I55" s="61"/>
    </row>
    <row r="56" spans="3:9" ht="24" customHeight="1">
      <c r="C56" s="59"/>
      <c r="D56" s="61"/>
      <c r="E56" s="59"/>
      <c r="F56" s="61"/>
      <c r="G56" s="61"/>
      <c r="H56" s="61"/>
      <c r="I56" s="61"/>
    </row>
    <row r="57" spans="3:9" ht="24" customHeight="1">
      <c r="C57" s="59"/>
      <c r="D57" s="61"/>
      <c r="E57" s="59"/>
      <c r="F57" s="61"/>
      <c r="G57" s="61"/>
      <c r="H57" s="61"/>
      <c r="I57" s="61"/>
    </row>
    <row r="59" spans="3:9" ht="24" customHeight="1">
      <c r="H59" s="192"/>
    </row>
    <row r="60" spans="3:9" ht="24" customHeight="1">
      <c r="H60" s="192"/>
    </row>
    <row r="62" spans="3:9" ht="24" customHeight="1">
      <c r="H62" s="192"/>
    </row>
    <row r="63" spans="3:9" ht="24" customHeight="1">
      <c r="F63" s="203"/>
    </row>
    <row r="66" spans="8:8" ht="24" customHeight="1">
      <c r="H66" s="192"/>
    </row>
    <row r="71" spans="8:8" ht="24" customHeight="1">
      <c r="H71" s="192"/>
    </row>
    <row r="74" spans="8:8" ht="24" customHeight="1">
      <c r="H74" s="192"/>
    </row>
    <row r="75" spans="8:8" ht="24" customHeight="1">
      <c r="H75" s="192"/>
    </row>
    <row r="76" spans="8:8" ht="24" customHeight="1">
      <c r="H76" s="192"/>
    </row>
  </sheetData>
  <mergeCells count="7">
    <mergeCell ref="C7:E7"/>
    <mergeCell ref="G7:I7"/>
    <mergeCell ref="A1:I1"/>
    <mergeCell ref="A2:I2"/>
    <mergeCell ref="A3:I3"/>
    <mergeCell ref="A4:I4"/>
    <mergeCell ref="A5:I5"/>
  </mergeCells>
  <pageMargins left="1" right="0.5" top="1" bottom="0.8" header="0.8" footer="0.3"/>
  <pageSetup paperSize="9" scale="75" firstPageNumber="7" fitToHeight="4" orientation="portrait" useFirstPageNumber="1" r:id="rId1"/>
  <headerFooter alignWithMargins="0">
    <oddFooter>&amp;L    หมายเหตุประกอบงบการเงินเป็นส่วนหนึ่งของงบการเงินระหว่างกาลนี้
&amp;C&amp;P</oddFooter>
  </headerFooter>
  <ignoredErrors>
    <ignoredError sqref="D8 F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FB19E-686E-4441-8528-35497466D6ED}">
  <sheetPr>
    <tabColor rgb="FF00B050"/>
  </sheetPr>
  <dimension ref="A1:J76"/>
  <sheetViews>
    <sheetView view="pageBreakPreview" zoomScale="85" zoomScaleNormal="110" zoomScaleSheetLayoutView="85" workbookViewId="0">
      <selection activeCell="J47" sqref="J47"/>
    </sheetView>
  </sheetViews>
  <sheetFormatPr defaultColWidth="9.09765625" defaultRowHeight="20"/>
  <cols>
    <col min="1" max="1" width="55.69921875" style="138" customWidth="1"/>
    <col min="2" max="2" width="8.8984375" style="141" customWidth="1"/>
    <col min="3" max="3" width="1.3984375" style="145" customWidth="1"/>
    <col min="4" max="4" width="16.69921875" style="146" customWidth="1"/>
    <col min="5" max="5" width="1.3984375" style="146" customWidth="1"/>
    <col min="6" max="6" width="16.69921875" style="146" customWidth="1"/>
    <col min="7" max="7" width="1.3984375" style="146" customWidth="1"/>
    <col min="8" max="8" width="16.69921875" style="146" customWidth="1"/>
    <col min="9" max="9" width="1.3984375" style="146" customWidth="1"/>
    <col min="10" max="10" width="16.69921875" style="146" customWidth="1"/>
    <col min="11" max="16384" width="9.09765625" style="134"/>
  </cols>
  <sheetData>
    <row r="1" spans="1:10" ht="24" customHeight="1">
      <c r="A1" s="290" t="s">
        <v>0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0" ht="24" customHeight="1">
      <c r="A2" s="290" t="s">
        <v>88</v>
      </c>
      <c r="B2" s="290"/>
      <c r="C2" s="290"/>
      <c r="D2" s="290"/>
      <c r="E2" s="290"/>
      <c r="F2" s="290"/>
      <c r="G2" s="290"/>
      <c r="H2" s="290"/>
      <c r="I2" s="290"/>
      <c r="J2" s="290"/>
    </row>
    <row r="3" spans="1:10" ht="24" customHeight="1">
      <c r="A3" s="290" t="s">
        <v>132</v>
      </c>
      <c r="B3" s="290"/>
      <c r="C3" s="290"/>
      <c r="D3" s="290"/>
      <c r="E3" s="290"/>
      <c r="F3" s="290"/>
      <c r="G3" s="290"/>
      <c r="H3" s="290"/>
      <c r="I3" s="290"/>
      <c r="J3" s="290"/>
    </row>
    <row r="4" spans="1:10" s="135" customFormat="1" ht="24" customHeight="1">
      <c r="A4" s="290" t="s">
        <v>12</v>
      </c>
      <c r="B4" s="290"/>
      <c r="C4" s="290"/>
      <c r="D4" s="290"/>
      <c r="E4" s="290"/>
      <c r="F4" s="290"/>
      <c r="G4" s="290"/>
      <c r="H4" s="290"/>
      <c r="I4" s="290"/>
      <c r="J4" s="290"/>
    </row>
    <row r="5" spans="1:10" ht="20.149999999999999" customHeight="1">
      <c r="A5" s="287" t="s">
        <v>3</v>
      </c>
      <c r="B5" s="287"/>
      <c r="C5" s="287"/>
      <c r="D5" s="287"/>
      <c r="E5" s="287"/>
      <c r="F5" s="287"/>
      <c r="G5" s="287"/>
      <c r="H5" s="287"/>
      <c r="I5" s="287"/>
      <c r="J5" s="287"/>
    </row>
    <row r="6" spans="1:10" ht="4.4000000000000004" customHeight="1">
      <c r="A6" s="134"/>
      <c r="B6" s="134"/>
      <c r="C6" s="136"/>
      <c r="D6" s="134"/>
      <c r="E6" s="137"/>
      <c r="F6" s="137"/>
      <c r="G6" s="137"/>
      <c r="H6" s="134"/>
      <c r="I6" s="137"/>
      <c r="J6" s="137"/>
    </row>
    <row r="7" spans="1:10" ht="22.5" customHeight="1">
      <c r="A7" s="138" t="s">
        <v>90</v>
      </c>
      <c r="B7" s="139" t="s">
        <v>4</v>
      </c>
      <c r="C7" s="136"/>
      <c r="D7" s="289" t="s">
        <v>5</v>
      </c>
      <c r="E7" s="289"/>
      <c r="F7" s="289"/>
      <c r="G7" s="140"/>
      <c r="H7" s="289" t="s">
        <v>6</v>
      </c>
      <c r="I7" s="289"/>
      <c r="J7" s="289"/>
    </row>
    <row r="8" spans="1:10" ht="22.5" customHeight="1">
      <c r="C8" s="136"/>
      <c r="D8" s="142" t="s">
        <v>10</v>
      </c>
      <c r="E8" s="139"/>
      <c r="F8" s="143" t="s">
        <v>11</v>
      </c>
      <c r="G8" s="139"/>
      <c r="H8" s="142" t="s">
        <v>10</v>
      </c>
      <c r="I8" s="139"/>
      <c r="J8" s="143" t="s">
        <v>11</v>
      </c>
    </row>
    <row r="9" spans="1:10" ht="22.5" customHeight="1">
      <c r="A9" s="144" t="s">
        <v>91</v>
      </c>
    </row>
    <row r="10" spans="1:10" ht="22.5" customHeight="1">
      <c r="A10" s="134" t="s">
        <v>92</v>
      </c>
      <c r="B10" s="141">
        <v>18</v>
      </c>
      <c r="D10" s="21">
        <v>108795932</v>
      </c>
      <c r="E10" s="21"/>
      <c r="F10" s="21">
        <v>108020441</v>
      </c>
      <c r="G10" s="21"/>
      <c r="H10" s="21">
        <v>1381664</v>
      </c>
      <c r="I10" s="21"/>
      <c r="J10" s="21">
        <v>1355616</v>
      </c>
    </row>
    <row r="11" spans="1:10" ht="22.5" customHeight="1">
      <c r="A11" s="134" t="s">
        <v>93</v>
      </c>
      <c r="B11" s="141">
        <v>18</v>
      </c>
      <c r="C11" s="145" t="s">
        <v>90</v>
      </c>
      <c r="D11" s="21">
        <v>27990251</v>
      </c>
      <c r="E11" s="21"/>
      <c r="F11" s="21">
        <v>22974196</v>
      </c>
      <c r="G11" s="21"/>
      <c r="H11" s="57">
        <v>0</v>
      </c>
      <c r="I11" s="57"/>
      <c r="J11" s="57">
        <v>0</v>
      </c>
    </row>
    <row r="12" spans="1:10" ht="22.5" customHeight="1">
      <c r="A12" s="140" t="s">
        <v>94</v>
      </c>
      <c r="D12" s="22">
        <f>SUM(D10:D11)</f>
        <v>136786183</v>
      </c>
      <c r="E12" s="21"/>
      <c r="F12" s="22">
        <f>SUM(F10:F11)</f>
        <v>130994637</v>
      </c>
      <c r="G12" s="21"/>
      <c r="H12" s="22">
        <f>SUM(H10:H11)</f>
        <v>1381664</v>
      </c>
      <c r="I12" s="21"/>
      <c r="J12" s="22">
        <f>SUM(J10:J11)</f>
        <v>1355616</v>
      </c>
    </row>
    <row r="13" spans="1:10" ht="6" customHeight="1">
      <c r="A13" s="144"/>
      <c r="D13" s="28"/>
      <c r="E13" s="21"/>
      <c r="F13" s="28"/>
      <c r="G13" s="21"/>
      <c r="H13" s="28"/>
      <c r="I13" s="21"/>
      <c r="J13" s="28"/>
    </row>
    <row r="14" spans="1:10" ht="22.5" customHeight="1">
      <c r="A14" s="144" t="s">
        <v>95</v>
      </c>
      <c r="D14" s="28"/>
      <c r="E14" s="21"/>
      <c r="F14" s="28"/>
      <c r="G14" s="21"/>
      <c r="H14" s="28"/>
      <c r="I14" s="21"/>
      <c r="J14" s="28"/>
    </row>
    <row r="15" spans="1:10" ht="22.5" customHeight="1">
      <c r="A15" s="134" t="s">
        <v>96</v>
      </c>
      <c r="B15" s="141">
        <v>18</v>
      </c>
      <c r="D15" s="21">
        <v>-65029940</v>
      </c>
      <c r="E15" s="21"/>
      <c r="F15" s="21">
        <v>-63573760</v>
      </c>
      <c r="G15" s="21"/>
      <c r="H15" s="21">
        <v>-1027228</v>
      </c>
      <c r="I15" s="21"/>
      <c r="J15" s="21">
        <v>-876281</v>
      </c>
    </row>
    <row r="16" spans="1:10" ht="22.5" customHeight="1">
      <c r="A16" s="134" t="s">
        <v>97</v>
      </c>
      <c r="D16" s="21">
        <v>-27742958</v>
      </c>
      <c r="E16" s="21"/>
      <c r="F16" s="21">
        <v>-22756291</v>
      </c>
      <c r="G16" s="21"/>
      <c r="H16" s="57">
        <v>0</v>
      </c>
      <c r="I16" s="57"/>
      <c r="J16" s="57">
        <v>0</v>
      </c>
    </row>
    <row r="17" spans="1:10" ht="22.5" customHeight="1">
      <c r="A17" s="140" t="s">
        <v>98</v>
      </c>
      <c r="D17" s="22">
        <f>SUM(D15:D16)</f>
        <v>-92772898</v>
      </c>
      <c r="E17" s="21"/>
      <c r="F17" s="22">
        <f>SUM(F15:F16)</f>
        <v>-86330051</v>
      </c>
      <c r="G17" s="21"/>
      <c r="H17" s="22">
        <f>SUM(H15:H16)</f>
        <v>-1027228</v>
      </c>
      <c r="I17" s="21"/>
      <c r="J17" s="22">
        <f>SUM(J15:J16)</f>
        <v>-876281</v>
      </c>
    </row>
    <row r="18" spans="1:10" ht="6" customHeight="1">
      <c r="A18" s="144"/>
      <c r="D18" s="28"/>
      <c r="E18" s="21"/>
      <c r="F18" s="28"/>
      <c r="G18" s="21"/>
      <c r="H18" s="28"/>
      <c r="I18" s="21"/>
      <c r="J18" s="28"/>
    </row>
    <row r="19" spans="1:10" ht="22.5" customHeight="1">
      <c r="A19" s="144" t="s">
        <v>99</v>
      </c>
      <c r="D19" s="21">
        <f>D12+D17</f>
        <v>44013285</v>
      </c>
      <c r="E19" s="21"/>
      <c r="F19" s="21">
        <f>F12+F17</f>
        <v>44664586</v>
      </c>
      <c r="G19" s="21"/>
      <c r="H19" s="21">
        <f>H12+H17</f>
        <v>354436</v>
      </c>
      <c r="I19" s="21"/>
      <c r="J19" s="21">
        <f>J12+J17</f>
        <v>479335</v>
      </c>
    </row>
    <row r="20" spans="1:10" ht="6" customHeight="1">
      <c r="A20" s="144"/>
      <c r="D20" s="28"/>
      <c r="E20" s="21"/>
      <c r="F20" s="28"/>
      <c r="G20" s="21"/>
      <c r="H20" s="28"/>
      <c r="I20" s="21"/>
      <c r="J20" s="28"/>
    </row>
    <row r="21" spans="1:10" ht="22.5" customHeight="1">
      <c r="A21" s="144" t="s">
        <v>100</v>
      </c>
      <c r="D21" s="28"/>
      <c r="E21" s="21"/>
      <c r="F21" s="28"/>
      <c r="G21" s="21"/>
      <c r="H21" s="28"/>
      <c r="I21" s="28"/>
      <c r="J21" s="28"/>
    </row>
    <row r="22" spans="1:10" ht="22.5" customHeight="1">
      <c r="A22" s="134" t="s">
        <v>101</v>
      </c>
      <c r="D22" s="21">
        <v>-5152609</v>
      </c>
      <c r="E22" s="21"/>
      <c r="F22" s="21">
        <v>-4309931</v>
      </c>
      <c r="G22" s="21"/>
      <c r="H22" s="21">
        <v>-1503</v>
      </c>
      <c r="I22" s="21"/>
      <c r="J22" s="21">
        <v>-1413</v>
      </c>
    </row>
    <row r="23" spans="1:10" ht="22.5" customHeight="1">
      <c r="A23" s="134" t="s">
        <v>102</v>
      </c>
      <c r="D23" s="21">
        <f>-11172290-535860</f>
        <v>-11708150</v>
      </c>
      <c r="E23" s="21"/>
      <c r="F23" s="21">
        <v>-11564889</v>
      </c>
      <c r="G23" s="21"/>
      <c r="H23" s="21">
        <v>-73930</v>
      </c>
      <c r="I23" s="21"/>
      <c r="J23" s="21">
        <v>-71250</v>
      </c>
    </row>
    <row r="24" spans="1:10" ht="22.5" customHeight="1">
      <c r="A24" s="140" t="s">
        <v>103</v>
      </c>
      <c r="D24" s="22">
        <f>SUM(D22:D23)</f>
        <v>-16860759</v>
      </c>
      <c r="E24" s="21"/>
      <c r="F24" s="22">
        <f>SUM(F22:F23)</f>
        <v>-15874820</v>
      </c>
      <c r="G24" s="21"/>
      <c r="H24" s="22">
        <f>SUM(H22:H23)</f>
        <v>-75433</v>
      </c>
      <c r="I24" s="21"/>
      <c r="J24" s="22">
        <f>SUM(J22:J23)</f>
        <v>-72663</v>
      </c>
    </row>
    <row r="25" spans="1:10" ht="6" customHeight="1">
      <c r="A25" s="144"/>
      <c r="D25" s="28"/>
      <c r="E25" s="21"/>
      <c r="F25" s="28"/>
      <c r="G25" s="21"/>
      <c r="H25" s="28"/>
      <c r="I25" s="21"/>
      <c r="J25" s="28"/>
    </row>
    <row r="26" spans="1:10" ht="22.5" customHeight="1">
      <c r="A26" s="144" t="s">
        <v>104</v>
      </c>
      <c r="B26" s="148"/>
      <c r="C26" s="149"/>
      <c r="D26" s="28">
        <f>D19+D24</f>
        <v>27152526</v>
      </c>
      <c r="E26" s="28"/>
      <c r="F26" s="28">
        <f>F19+F24</f>
        <v>28789766</v>
      </c>
      <c r="G26" s="28"/>
      <c r="H26" s="28">
        <f>H19+H24</f>
        <v>279003</v>
      </c>
      <c r="I26" s="28"/>
      <c r="J26" s="28">
        <f>J19+J24</f>
        <v>406672</v>
      </c>
    </row>
    <row r="27" spans="1:10" ht="22.5" customHeight="1">
      <c r="A27" s="138" t="s">
        <v>105</v>
      </c>
      <c r="B27" s="141">
        <v>18</v>
      </c>
      <c r="C27" s="149"/>
      <c r="D27" s="21">
        <v>104811</v>
      </c>
      <c r="E27" s="28"/>
      <c r="F27" s="21">
        <v>170165</v>
      </c>
      <c r="G27" s="28"/>
      <c r="H27" s="28">
        <v>396573</v>
      </c>
      <c r="I27" s="28"/>
      <c r="J27" s="28">
        <v>311675</v>
      </c>
    </row>
    <row r="28" spans="1:10" ht="22.5" customHeight="1">
      <c r="A28" s="138" t="s">
        <v>133</v>
      </c>
      <c r="B28" s="141">
        <v>18</v>
      </c>
      <c r="D28" s="21">
        <v>492792</v>
      </c>
      <c r="E28" s="28"/>
      <c r="F28" s="21">
        <v>855302</v>
      </c>
      <c r="G28" s="28"/>
      <c r="H28" s="21">
        <v>74275</v>
      </c>
      <c r="I28" s="28"/>
      <c r="J28" s="21">
        <v>57888</v>
      </c>
    </row>
    <row r="29" spans="1:10" ht="22.5" customHeight="1">
      <c r="A29" s="138" t="s">
        <v>107</v>
      </c>
      <c r="D29" s="21"/>
      <c r="E29" s="28"/>
      <c r="F29" s="21"/>
      <c r="G29" s="28"/>
      <c r="H29" s="21"/>
      <c r="I29" s="28"/>
      <c r="J29" s="21"/>
    </row>
    <row r="30" spans="1:10" ht="22.5" customHeight="1">
      <c r="A30" s="134" t="s">
        <v>260</v>
      </c>
      <c r="B30" s="141" t="s">
        <v>109</v>
      </c>
      <c r="D30" s="21">
        <v>-31239</v>
      </c>
      <c r="E30" s="28"/>
      <c r="F30" s="21">
        <v>-119624</v>
      </c>
      <c r="G30" s="28"/>
      <c r="H30" s="28">
        <v>18236778</v>
      </c>
      <c r="I30" s="28"/>
      <c r="J30" s="28">
        <v>19590953</v>
      </c>
    </row>
    <row r="31" spans="1:10" ht="22.5" customHeight="1">
      <c r="A31" s="138" t="s">
        <v>254</v>
      </c>
      <c r="D31" s="21">
        <v>-2264982</v>
      </c>
      <c r="E31" s="28"/>
      <c r="F31" s="21">
        <f>-1786191+81</f>
        <v>-1786110</v>
      </c>
      <c r="G31" s="28"/>
      <c r="H31" s="28">
        <v>759</v>
      </c>
      <c r="I31" s="28"/>
      <c r="J31" s="28">
        <v>-3107</v>
      </c>
    </row>
    <row r="32" spans="1:10" ht="22.5" customHeight="1">
      <c r="A32" s="138" t="s">
        <v>110</v>
      </c>
      <c r="D32" s="21">
        <v>1656798</v>
      </c>
      <c r="E32" s="28"/>
      <c r="F32" s="21">
        <f>977716-81</f>
        <v>977635</v>
      </c>
      <c r="G32" s="28"/>
      <c r="H32" s="57">
        <v>0</v>
      </c>
      <c r="I32" s="14"/>
      <c r="J32" s="57">
        <v>0</v>
      </c>
    </row>
    <row r="33" spans="1:10" ht="22.5" customHeight="1">
      <c r="A33" s="138" t="s">
        <v>111</v>
      </c>
      <c r="B33" s="141">
        <v>18</v>
      </c>
      <c r="D33" s="21">
        <v>-103997</v>
      </c>
      <c r="E33" s="28"/>
      <c r="F33" s="21">
        <v>-119699</v>
      </c>
      <c r="G33" s="28"/>
      <c r="H33" s="28">
        <v>-103996</v>
      </c>
      <c r="I33" s="28"/>
      <c r="J33" s="28">
        <v>-119699</v>
      </c>
    </row>
    <row r="34" spans="1:10" ht="22.5" customHeight="1">
      <c r="A34" s="138" t="s">
        <v>112</v>
      </c>
      <c r="B34" s="141">
        <v>18</v>
      </c>
      <c r="D34" s="29">
        <v>-3936310</v>
      </c>
      <c r="E34" s="28"/>
      <c r="F34" s="29">
        <v>-4259949</v>
      </c>
      <c r="G34" s="28"/>
      <c r="H34" s="29">
        <v>-145238</v>
      </c>
      <c r="I34" s="28"/>
      <c r="J34" s="29">
        <v>-91564</v>
      </c>
    </row>
    <row r="35" spans="1:10" ht="6" customHeight="1">
      <c r="A35" s="144"/>
      <c r="D35" s="28"/>
      <c r="E35" s="21"/>
      <c r="F35" s="28"/>
      <c r="G35" s="21"/>
      <c r="H35" s="42"/>
      <c r="I35" s="21"/>
      <c r="J35" s="42"/>
    </row>
    <row r="36" spans="1:10" ht="22.5" customHeight="1">
      <c r="A36" s="144" t="s">
        <v>113</v>
      </c>
      <c r="D36" s="21">
        <f>SUM(D26:D34)</f>
        <v>23070399</v>
      </c>
      <c r="E36" s="21"/>
      <c r="F36" s="21">
        <f>SUM(F26:F34)</f>
        <v>24507486</v>
      </c>
      <c r="G36" s="21"/>
      <c r="H36" s="21">
        <f>SUM(H26:H34)</f>
        <v>18738154</v>
      </c>
      <c r="I36" s="21"/>
      <c r="J36" s="21">
        <f>SUM(J26:J34)</f>
        <v>20152818</v>
      </c>
    </row>
    <row r="37" spans="1:10" ht="22.5" customHeight="1">
      <c r="A37" s="138" t="s">
        <v>114</v>
      </c>
      <c r="B37" s="141">
        <v>15</v>
      </c>
      <c r="D37" s="29">
        <v>-4420485</v>
      </c>
      <c r="E37" s="28"/>
      <c r="F37" s="29">
        <v>-4447094</v>
      </c>
      <c r="G37" s="28"/>
      <c r="H37" s="29">
        <v>-90164</v>
      </c>
      <c r="I37" s="28"/>
      <c r="J37" s="29">
        <v>-94050</v>
      </c>
    </row>
    <row r="38" spans="1:10" ht="22.5" customHeight="1" thickBot="1">
      <c r="A38" s="144" t="s">
        <v>115</v>
      </c>
      <c r="D38" s="54">
        <f>D36+D37</f>
        <v>18649914</v>
      </c>
      <c r="E38" s="21"/>
      <c r="F38" s="54">
        <f>F36+F37</f>
        <v>20060392</v>
      </c>
      <c r="G38" s="21"/>
      <c r="H38" s="54">
        <f>H36+H37</f>
        <v>18647990</v>
      </c>
      <c r="I38" s="21"/>
      <c r="J38" s="54">
        <f>J36+J37</f>
        <v>20058768</v>
      </c>
    </row>
    <row r="39" spans="1:10" ht="6" customHeight="1" thickTop="1">
      <c r="A39" s="144"/>
      <c r="D39" s="28"/>
      <c r="E39" s="21"/>
      <c r="F39" s="28"/>
      <c r="G39" s="21"/>
      <c r="H39" s="28"/>
      <c r="I39" s="21"/>
      <c r="J39" s="28"/>
    </row>
    <row r="40" spans="1:10" ht="22.5" customHeight="1">
      <c r="A40" s="144" t="s">
        <v>116</v>
      </c>
      <c r="D40" s="28"/>
      <c r="E40" s="21"/>
      <c r="F40" s="28"/>
      <c r="G40" s="21"/>
      <c r="H40" s="28"/>
      <c r="I40" s="21"/>
      <c r="J40" s="28"/>
    </row>
    <row r="41" spans="1:10" ht="22.5" customHeight="1">
      <c r="A41" s="134" t="s">
        <v>117</v>
      </c>
      <c r="D41" s="28">
        <f>D43-D42</f>
        <v>18647990</v>
      </c>
      <c r="E41" s="28"/>
      <c r="F41" s="28">
        <v>20058768</v>
      </c>
      <c r="G41" s="28"/>
      <c r="H41" s="28">
        <f>H43-H42</f>
        <v>18647990</v>
      </c>
      <c r="I41" s="28"/>
      <c r="J41" s="28">
        <f>J43-J42</f>
        <v>20058768</v>
      </c>
    </row>
    <row r="42" spans="1:10" ht="22.5" customHeight="1">
      <c r="A42" s="134" t="s">
        <v>118</v>
      </c>
      <c r="D42" s="204">
        <v>1924</v>
      </c>
      <c r="E42" s="28"/>
      <c r="F42" s="29">
        <v>1624</v>
      </c>
      <c r="G42" s="28"/>
      <c r="H42" s="153">
        <v>0</v>
      </c>
      <c r="I42" s="14"/>
      <c r="J42" s="153">
        <v>0</v>
      </c>
    </row>
    <row r="43" spans="1:10" ht="22.5" customHeight="1" thickBot="1">
      <c r="A43" s="144" t="s">
        <v>115</v>
      </c>
      <c r="D43" s="30">
        <f>+D38</f>
        <v>18649914</v>
      </c>
      <c r="E43" s="21"/>
      <c r="F43" s="30">
        <f>SUM(F41:F42)</f>
        <v>20060392</v>
      </c>
      <c r="G43" s="21"/>
      <c r="H43" s="30">
        <f>+H38</f>
        <v>18647990</v>
      </c>
      <c r="I43" s="21"/>
      <c r="J43" s="30">
        <f>+J38</f>
        <v>20058768</v>
      </c>
    </row>
    <row r="44" spans="1:10" ht="6" customHeight="1" thickTop="1">
      <c r="A44" s="144"/>
      <c r="D44" s="14"/>
      <c r="E44" s="2"/>
      <c r="F44" s="3"/>
      <c r="G44" s="2"/>
      <c r="H44" s="14"/>
      <c r="I44" s="2"/>
      <c r="J44" s="3"/>
    </row>
    <row r="45" spans="1:10" ht="22.5" customHeight="1">
      <c r="A45" s="144" t="s">
        <v>119</v>
      </c>
      <c r="B45" s="141">
        <v>16</v>
      </c>
      <c r="D45" s="57"/>
      <c r="H45" s="57"/>
    </row>
    <row r="46" spans="1:10" ht="22.5" customHeight="1" thickBot="1">
      <c r="A46" s="138" t="s">
        <v>120</v>
      </c>
      <c r="B46" s="139"/>
      <c r="D46" s="15">
        <v>6.27</v>
      </c>
      <c r="E46" s="14"/>
      <c r="F46" s="15">
        <v>6.75</v>
      </c>
      <c r="G46" s="14"/>
      <c r="H46" s="15">
        <v>6.27</v>
      </c>
      <c r="I46" s="155"/>
      <c r="J46" s="15">
        <v>6.75</v>
      </c>
    </row>
    <row r="47" spans="1:10" ht="22.5" customHeight="1" thickTop="1" thickBot="1">
      <c r="A47" s="138" t="s">
        <v>121</v>
      </c>
      <c r="B47" s="139"/>
      <c r="D47" s="15">
        <v>6.27</v>
      </c>
      <c r="E47" s="14"/>
      <c r="F47" s="15">
        <v>6.75</v>
      </c>
      <c r="G47" s="14"/>
      <c r="H47" s="15">
        <v>6.27</v>
      </c>
      <c r="I47" s="155"/>
      <c r="J47" s="15">
        <v>6.75</v>
      </c>
    </row>
    <row r="48" spans="1:10" ht="6" customHeight="1" thickTop="1">
      <c r="A48" s="134"/>
      <c r="B48" s="134"/>
      <c r="C48" s="134"/>
      <c r="D48" s="3"/>
      <c r="E48" s="134"/>
      <c r="F48" s="134"/>
      <c r="G48" s="134"/>
      <c r="H48" s="3"/>
      <c r="I48" s="134"/>
      <c r="J48" s="134"/>
    </row>
    <row r="49" spans="1:10" ht="22.5" customHeight="1">
      <c r="A49" s="156"/>
      <c r="D49" s="157"/>
      <c r="H49" s="157"/>
    </row>
    <row r="50" spans="1:10" ht="24" customHeight="1">
      <c r="D50" s="157"/>
      <c r="H50" s="158"/>
    </row>
    <row r="59" spans="1:10" ht="24" customHeight="1"/>
    <row r="60" spans="1:10" ht="24" customHeight="1"/>
    <row r="62" spans="1:10" ht="24" customHeight="1"/>
    <row r="63" spans="1:10" ht="24" customHeight="1">
      <c r="F63" s="147"/>
      <c r="J63" s="159"/>
    </row>
    <row r="66" spans="1:1" ht="24" customHeight="1"/>
    <row r="70" spans="1:1" ht="24" customHeight="1">
      <c r="A70" s="134"/>
    </row>
    <row r="71" spans="1:1" ht="24" customHeight="1"/>
    <row r="74" spans="1:1" ht="24" customHeight="1"/>
    <row r="75" spans="1:1" ht="24" customHeight="1"/>
    <row r="76" spans="1:1" ht="24" customHeight="1"/>
  </sheetData>
  <mergeCells count="7">
    <mergeCell ref="D7:F7"/>
    <mergeCell ref="H7:J7"/>
    <mergeCell ref="A1:J1"/>
    <mergeCell ref="A2:J2"/>
    <mergeCell ref="A3:J3"/>
    <mergeCell ref="A4:J4"/>
    <mergeCell ref="A5:J5"/>
  </mergeCells>
  <pageMargins left="1" right="0.5" top="1" bottom="0.8" header="0.8" footer="0.3"/>
  <pageSetup paperSize="9" scale="70" firstPageNumber="8" orientation="portrait" useFirstPageNumber="1" r:id="rId1"/>
  <headerFooter alignWithMargins="0">
    <oddFooter>&amp;L  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5549C-5387-4995-93C2-B68A6E7D7028}">
  <sheetPr>
    <tabColor rgb="FF00B050"/>
  </sheetPr>
  <dimension ref="A1:I76"/>
  <sheetViews>
    <sheetView view="pageBreakPreview" zoomScale="80" zoomScaleNormal="110" zoomScaleSheetLayoutView="80" workbookViewId="0">
      <selection activeCell="G24" sqref="G24"/>
    </sheetView>
  </sheetViews>
  <sheetFormatPr defaultColWidth="9.09765625" defaultRowHeight="18"/>
  <cols>
    <col min="1" max="1" width="56.296875" style="202" customWidth="1"/>
    <col min="2" max="2" width="8.8984375" style="202" customWidth="1"/>
    <col min="3" max="3" width="15.69921875" style="203" customWidth="1"/>
    <col min="4" max="4" width="1.3984375" style="197" customWidth="1"/>
    <col min="5" max="5" width="15.69921875" style="203" customWidth="1"/>
    <col min="6" max="6" width="1.3984375" style="197" customWidth="1"/>
    <col min="7" max="7" width="15.69921875" style="197" customWidth="1"/>
    <col min="8" max="8" width="1.3984375" style="197" customWidth="1"/>
    <col min="9" max="9" width="15.69921875" style="12" customWidth="1"/>
    <col min="10" max="16384" width="9.09765625" style="192"/>
  </cols>
  <sheetData>
    <row r="1" spans="1:9" s="176" customFormat="1" ht="24" customHeight="1">
      <c r="A1" s="290" t="s">
        <v>0</v>
      </c>
      <c r="B1" s="290"/>
      <c r="C1" s="290"/>
      <c r="D1" s="290"/>
      <c r="E1" s="290"/>
      <c r="F1" s="290"/>
      <c r="G1" s="290"/>
      <c r="H1" s="290"/>
      <c r="I1" s="290"/>
    </row>
    <row r="2" spans="1:9" s="176" customFormat="1" ht="24" customHeight="1">
      <c r="A2" s="290" t="s">
        <v>122</v>
      </c>
      <c r="B2" s="290"/>
      <c r="C2" s="290"/>
      <c r="D2" s="290"/>
      <c r="E2" s="290"/>
      <c r="F2" s="290"/>
      <c r="G2" s="290"/>
      <c r="H2" s="290"/>
      <c r="I2" s="290"/>
    </row>
    <row r="3" spans="1:9" s="190" customFormat="1" ht="24" customHeight="1">
      <c r="A3" s="290" t="s">
        <v>132</v>
      </c>
      <c r="B3" s="290"/>
      <c r="C3" s="290"/>
      <c r="D3" s="290"/>
      <c r="E3" s="290"/>
      <c r="F3" s="290"/>
      <c r="G3" s="290"/>
      <c r="H3" s="290"/>
      <c r="I3" s="290"/>
    </row>
    <row r="4" spans="1:9" s="190" customFormat="1" ht="24" customHeight="1">
      <c r="A4" s="290" t="s">
        <v>12</v>
      </c>
      <c r="B4" s="290"/>
      <c r="C4" s="290"/>
      <c r="D4" s="290"/>
      <c r="E4" s="290"/>
      <c r="F4" s="290"/>
      <c r="G4" s="290"/>
      <c r="H4" s="290"/>
      <c r="I4" s="290"/>
    </row>
    <row r="5" spans="1:9" s="134" customFormat="1" ht="24" customHeight="1">
      <c r="A5" s="287" t="s">
        <v>3</v>
      </c>
      <c r="B5" s="287"/>
      <c r="C5" s="287"/>
      <c r="D5" s="287"/>
      <c r="E5" s="287"/>
      <c r="F5" s="287"/>
      <c r="G5" s="287"/>
      <c r="H5" s="287"/>
      <c r="I5" s="287"/>
    </row>
    <row r="6" spans="1:9" s="134" customFormat="1" ht="9" customHeight="1">
      <c r="C6" s="137"/>
      <c r="D6" s="137"/>
      <c r="F6" s="137"/>
      <c r="G6" s="137"/>
    </row>
    <row r="7" spans="1:9" ht="24" customHeight="1">
      <c r="A7" s="145" t="s">
        <v>90</v>
      </c>
      <c r="B7" s="145"/>
      <c r="C7" s="288" t="s">
        <v>5</v>
      </c>
      <c r="D7" s="288"/>
      <c r="E7" s="288"/>
      <c r="F7" s="191"/>
      <c r="G7" s="288" t="s">
        <v>6</v>
      </c>
      <c r="H7" s="288"/>
      <c r="I7" s="288"/>
    </row>
    <row r="8" spans="1:9" ht="24" customHeight="1">
      <c r="A8" s="145"/>
      <c r="B8" s="285" t="s">
        <v>4</v>
      </c>
      <c r="C8" s="142" t="s">
        <v>10</v>
      </c>
      <c r="D8" s="139"/>
      <c r="E8" s="143" t="s">
        <v>11</v>
      </c>
      <c r="F8" s="139"/>
      <c r="G8" s="142" t="s">
        <v>10</v>
      </c>
      <c r="H8" s="139"/>
      <c r="I8" s="143" t="s">
        <v>11</v>
      </c>
    </row>
    <row r="9" spans="1:9" s="134" customFormat="1" ht="22.5" customHeight="1">
      <c r="A9" s="145"/>
      <c r="B9" s="160"/>
      <c r="C9" s="149"/>
      <c r="D9" s="139"/>
      <c r="E9" s="161"/>
      <c r="F9" s="161"/>
      <c r="G9" s="161"/>
      <c r="H9" s="139"/>
      <c r="I9" s="161"/>
    </row>
    <row r="10" spans="1:9" ht="24" customHeight="1">
      <c r="A10" s="140" t="s">
        <v>115</v>
      </c>
      <c r="B10" s="140"/>
      <c r="C10" s="28">
        <f>+'SI (9ด)'!D38</f>
        <v>18649914</v>
      </c>
      <c r="D10" s="58"/>
      <c r="E10" s="28">
        <f>+'SI (9ด)'!F38</f>
        <v>20060392</v>
      </c>
      <c r="F10" s="28"/>
      <c r="G10" s="28">
        <f>+'SI (9ด)'!H43</f>
        <v>18647990</v>
      </c>
      <c r="H10" s="28"/>
      <c r="I10" s="28">
        <f>+'SI (9ด)'!J43</f>
        <v>20058768</v>
      </c>
    </row>
    <row r="11" spans="1:9" ht="24" customHeight="1">
      <c r="A11" s="193" t="s">
        <v>123</v>
      </c>
      <c r="B11" s="140"/>
      <c r="C11" s="28"/>
      <c r="D11" s="58"/>
      <c r="E11" s="28"/>
      <c r="F11" s="28"/>
      <c r="G11" s="28"/>
      <c r="H11" s="28"/>
      <c r="I11" s="28"/>
    </row>
    <row r="12" spans="1:9" ht="24" customHeight="1">
      <c r="A12" s="193" t="s">
        <v>256</v>
      </c>
      <c r="B12" s="140"/>
      <c r="C12" s="28"/>
      <c r="D12" s="58"/>
      <c r="E12" s="28"/>
      <c r="F12" s="28"/>
      <c r="G12" s="28"/>
      <c r="H12" s="28"/>
      <c r="I12" s="28"/>
    </row>
    <row r="13" spans="1:9" ht="24" customHeight="1">
      <c r="A13" s="194" t="s">
        <v>124</v>
      </c>
      <c r="B13" s="140"/>
      <c r="C13" s="28">
        <v>-10895</v>
      </c>
      <c r="D13" s="58"/>
      <c r="E13" s="28">
        <v>8617</v>
      </c>
      <c r="F13" s="28"/>
      <c r="G13" s="57">
        <v>0</v>
      </c>
      <c r="H13" s="14"/>
      <c r="I13" s="57">
        <v>0</v>
      </c>
    </row>
    <row r="14" spans="1:9" ht="24" customHeight="1">
      <c r="A14" s="196" t="s">
        <v>250</v>
      </c>
      <c r="B14" s="140"/>
      <c r="C14" s="28">
        <v>773806</v>
      </c>
      <c r="D14" s="58"/>
      <c r="E14" s="28">
        <v>351921</v>
      </c>
      <c r="F14" s="28"/>
      <c r="G14" s="57">
        <v>0</v>
      </c>
      <c r="H14" s="14"/>
      <c r="I14" s="57">
        <v>0</v>
      </c>
    </row>
    <row r="15" spans="1:9" ht="24" customHeight="1">
      <c r="A15" s="196" t="s">
        <v>249</v>
      </c>
      <c r="B15" s="141">
        <v>7</v>
      </c>
      <c r="C15" s="57">
        <v>0</v>
      </c>
      <c r="D15" s="130"/>
      <c r="E15" s="57">
        <v>0</v>
      </c>
      <c r="F15" s="28"/>
      <c r="G15" s="28">
        <v>608150</v>
      </c>
      <c r="H15" s="28">
        <v>0</v>
      </c>
      <c r="I15" s="28">
        <v>290154</v>
      </c>
    </row>
    <row r="16" spans="1:9" ht="24" customHeight="1">
      <c r="A16" s="195" t="s">
        <v>257</v>
      </c>
      <c r="B16" s="140"/>
      <c r="C16" s="28"/>
      <c r="D16" s="58"/>
      <c r="E16" s="28"/>
      <c r="F16" s="28"/>
      <c r="G16" s="21"/>
      <c r="H16" s="28"/>
      <c r="I16" s="21"/>
    </row>
    <row r="17" spans="1:9" ht="24" customHeight="1">
      <c r="A17" s="198" t="s">
        <v>126</v>
      </c>
      <c r="B17" s="140"/>
      <c r="C17" s="28">
        <v>-154761</v>
      </c>
      <c r="D17" s="58"/>
      <c r="E17" s="28">
        <v>-70384</v>
      </c>
      <c r="F17" s="28"/>
      <c r="G17" s="57">
        <v>0</v>
      </c>
      <c r="H17" s="14"/>
      <c r="I17" s="57">
        <v>0</v>
      </c>
    </row>
    <row r="18" spans="1:9" ht="24" customHeight="1">
      <c r="A18" s="193" t="s">
        <v>127</v>
      </c>
      <c r="B18" s="140"/>
      <c r="C18" s="22">
        <f>SUM(C13:C17)</f>
        <v>608150</v>
      </c>
      <c r="D18" s="58"/>
      <c r="E18" s="22">
        <f>SUM(E13:E17)</f>
        <v>290154</v>
      </c>
      <c r="F18" s="28"/>
      <c r="G18" s="22">
        <f>SUM(G13:G17)</f>
        <v>608150</v>
      </c>
      <c r="H18" s="21"/>
      <c r="I18" s="22">
        <f>SUM(I13:I17)</f>
        <v>290154</v>
      </c>
    </row>
    <row r="19" spans="1:9" ht="24" customHeight="1" thickBot="1">
      <c r="A19" s="140" t="s">
        <v>128</v>
      </c>
      <c r="B19" s="140"/>
      <c r="C19" s="30">
        <f>SUM(C10,C18)</f>
        <v>19258064</v>
      </c>
      <c r="D19" s="21"/>
      <c r="E19" s="30">
        <f>SUM(E10,E18)</f>
        <v>20350546</v>
      </c>
      <c r="F19" s="21"/>
      <c r="G19" s="30">
        <f>SUM(G10,G18)</f>
        <v>19256140</v>
      </c>
      <c r="H19" s="59"/>
      <c r="I19" s="30">
        <f>SUM(I10,I18)</f>
        <v>20348922</v>
      </c>
    </row>
    <row r="20" spans="1:9" ht="24" customHeight="1" thickTop="1">
      <c r="A20" s="199"/>
      <c r="B20" s="199"/>
      <c r="C20" s="21"/>
      <c r="D20" s="21"/>
      <c r="E20" s="21"/>
      <c r="F20" s="21"/>
      <c r="G20" s="21"/>
      <c r="H20" s="21"/>
      <c r="I20" s="21"/>
    </row>
    <row r="21" spans="1:9" ht="24" customHeight="1">
      <c r="A21" s="200" t="s">
        <v>129</v>
      </c>
      <c r="B21" s="200"/>
      <c r="C21" s="28"/>
      <c r="D21" s="21"/>
      <c r="E21" s="28"/>
      <c r="F21" s="21"/>
      <c r="G21" s="28"/>
      <c r="H21" s="21"/>
      <c r="I21" s="28"/>
    </row>
    <row r="22" spans="1:9" ht="24" customHeight="1">
      <c r="A22" s="201" t="s">
        <v>130</v>
      </c>
      <c r="B22" s="166"/>
      <c r="C22" s="21">
        <f>C24-C23</f>
        <v>19256140</v>
      </c>
      <c r="D22" s="21"/>
      <c r="E22" s="21">
        <f>E24-E23</f>
        <v>20348922</v>
      </c>
      <c r="F22" s="21"/>
      <c r="G22" s="21">
        <f>G24-G23</f>
        <v>19256140</v>
      </c>
      <c r="H22" s="21"/>
      <c r="I22" s="21">
        <f>I24-I23</f>
        <v>20348922</v>
      </c>
    </row>
    <row r="23" spans="1:9" ht="24" customHeight="1">
      <c r="A23" s="201" t="s">
        <v>131</v>
      </c>
      <c r="B23" s="166"/>
      <c r="C23" s="29">
        <f>'SI (9ด)'!D42</f>
        <v>1924</v>
      </c>
      <c r="D23" s="21"/>
      <c r="E23" s="29">
        <f>'SI (9ด)'!F42</f>
        <v>1624</v>
      </c>
      <c r="F23" s="21"/>
      <c r="G23" s="131">
        <v>0</v>
      </c>
      <c r="H23" s="57"/>
      <c r="I23" s="131">
        <v>0</v>
      </c>
    </row>
    <row r="24" spans="1:9" ht="24" customHeight="1" thickBot="1">
      <c r="A24" s="200" t="s">
        <v>128</v>
      </c>
      <c r="B24" s="200"/>
      <c r="C24" s="54">
        <f>C19</f>
        <v>19258064</v>
      </c>
      <c r="D24" s="60"/>
      <c r="E24" s="54">
        <f>E19</f>
        <v>20350546</v>
      </c>
      <c r="F24" s="21"/>
      <c r="G24" s="54">
        <f>+G19</f>
        <v>19256140</v>
      </c>
      <c r="H24" s="21"/>
      <c r="I24" s="54">
        <f>+I19</f>
        <v>20348922</v>
      </c>
    </row>
    <row r="25" spans="1:9" ht="24" customHeight="1" thickTop="1">
      <c r="I25" s="197"/>
    </row>
    <row r="26" spans="1:9" ht="24" customHeight="1">
      <c r="I26" s="197"/>
    </row>
    <row r="27" spans="1:9" ht="24" customHeight="1">
      <c r="F27" s="8"/>
      <c r="H27" s="8"/>
    </row>
    <row r="28" spans="1:9" ht="24" customHeight="1">
      <c r="D28" s="8"/>
      <c r="F28" s="8"/>
    </row>
    <row r="29" spans="1:9" ht="24" customHeight="1">
      <c r="H29" s="8"/>
    </row>
    <row r="30" spans="1:9" ht="24" customHeight="1">
      <c r="H30" s="8"/>
    </row>
    <row r="33" spans="1:8" ht="24" customHeight="1">
      <c r="H33" s="8"/>
    </row>
    <row r="35" spans="1:8" ht="24" customHeight="1">
      <c r="H35" s="8"/>
    </row>
    <row r="39" spans="1:8" ht="24" customHeight="1"/>
    <row r="41" spans="1:8" ht="20">
      <c r="A41" s="156"/>
    </row>
    <row r="59" spans="6:8" ht="24" customHeight="1">
      <c r="H59" s="192"/>
    </row>
    <row r="60" spans="6:8" ht="24" customHeight="1">
      <c r="H60" s="192"/>
    </row>
    <row r="62" spans="6:8" ht="24" customHeight="1">
      <c r="H62" s="192"/>
    </row>
    <row r="63" spans="6:8" ht="24" customHeight="1">
      <c r="F63" s="203"/>
    </row>
    <row r="66" spans="8:8" ht="24" customHeight="1">
      <c r="H66" s="192"/>
    </row>
    <row r="71" spans="8:8" ht="24" customHeight="1">
      <c r="H71" s="192"/>
    </row>
    <row r="74" spans="8:8" ht="24" customHeight="1">
      <c r="H74" s="192"/>
    </row>
    <row r="75" spans="8:8" ht="24" customHeight="1">
      <c r="H75" s="192"/>
    </row>
    <row r="76" spans="8:8" ht="24" customHeight="1">
      <c r="H76" s="192"/>
    </row>
  </sheetData>
  <mergeCells count="7">
    <mergeCell ref="C7:E7"/>
    <mergeCell ref="G7:I7"/>
    <mergeCell ref="A1:I1"/>
    <mergeCell ref="A2:I2"/>
    <mergeCell ref="A3:I3"/>
    <mergeCell ref="A4:I4"/>
    <mergeCell ref="A5:I5"/>
  </mergeCells>
  <pageMargins left="1" right="0.5" top="1" bottom="0.8" header="0.8" footer="0.3"/>
  <pageSetup paperSize="9" scale="73" firstPageNumber="9" orientation="portrait" useFirstPageNumber="1" r:id="rId1"/>
  <headerFooter alignWithMargins="0">
    <oddFooter>&amp;L  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AL59"/>
  <sheetViews>
    <sheetView view="pageBreakPreview" zoomScale="55" zoomScaleNormal="80" zoomScaleSheetLayoutView="55" workbookViewId="0">
      <selection activeCell="T50" sqref="T50"/>
    </sheetView>
  </sheetViews>
  <sheetFormatPr defaultColWidth="10.59765625" defaultRowHeight="20"/>
  <cols>
    <col min="1" max="1" width="41.69921875" style="208" customWidth="1"/>
    <col min="2" max="2" width="6.69921875" style="209" customWidth="1"/>
    <col min="3" max="3" width="0.69921875" style="209" customWidth="1"/>
    <col min="4" max="4" width="11.09765625" style="247" customWidth="1"/>
    <col min="5" max="5" width="1.69921875" style="247" customWidth="1"/>
    <col min="6" max="6" width="11.8984375" style="247" customWidth="1"/>
    <col min="7" max="7" width="1.69921875" style="247" customWidth="1"/>
    <col min="8" max="8" width="11.09765625" style="247" customWidth="1"/>
    <col min="9" max="9" width="1.69921875" style="247" customWidth="1"/>
    <col min="10" max="10" width="11.09765625" style="247" customWidth="1"/>
    <col min="11" max="11" width="1.69921875" style="247" customWidth="1"/>
    <col min="12" max="12" width="11.8984375" style="5" customWidth="1"/>
    <col min="13" max="13" width="1.69921875" style="247" customWidth="1"/>
    <col min="14" max="14" width="11.09765625" style="245" customWidth="1"/>
    <col min="15" max="15" width="1.69921875" style="247" customWidth="1"/>
    <col min="16" max="16" width="11.09765625" style="245" customWidth="1"/>
    <col min="17" max="17" width="1.69921875" style="247" customWidth="1"/>
    <col min="18" max="18" width="11.09765625" style="245" customWidth="1"/>
    <col min="19" max="19" width="1.69921875" style="245" customWidth="1"/>
    <col min="20" max="20" width="11.09765625" style="245" customWidth="1"/>
    <col min="21" max="21" width="1.69921875" style="245" customWidth="1"/>
    <col min="22" max="22" width="11.09765625" style="245" customWidth="1"/>
    <col min="23" max="23" width="1.69921875" style="245" customWidth="1"/>
    <col min="24" max="24" width="11.09765625" style="245" customWidth="1"/>
    <col min="25" max="25" width="1.69921875" style="247" customWidth="1"/>
    <col min="26" max="26" width="11.09765625" style="245" customWidth="1"/>
    <col min="27" max="27" width="1.69921875" style="245" customWidth="1"/>
    <col min="28" max="28" width="11.09765625" style="245" customWidth="1"/>
    <col min="29" max="29" width="1.69921875" style="245" customWidth="1"/>
    <col min="30" max="30" width="11.09765625" style="245" customWidth="1"/>
    <col min="31" max="31" width="0.59765625" style="208" customWidth="1"/>
    <col min="32" max="16384" width="10.59765625" style="208"/>
  </cols>
  <sheetData>
    <row r="1" spans="1:38" s="206" customFormat="1" ht="23.15" customHeight="1">
      <c r="A1" s="291" t="s">
        <v>0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1"/>
      <c r="AD1" s="291"/>
      <c r="AE1" s="205"/>
      <c r="AF1" s="205"/>
      <c r="AG1" s="205"/>
      <c r="AH1" s="205"/>
      <c r="AI1" s="205"/>
      <c r="AJ1" s="205"/>
      <c r="AK1" s="205"/>
      <c r="AL1" s="205"/>
    </row>
    <row r="2" spans="1:38" s="206" customFormat="1" ht="23">
      <c r="A2" s="291" t="s">
        <v>134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05"/>
      <c r="AF2" s="205"/>
      <c r="AG2" s="205"/>
      <c r="AH2" s="205"/>
      <c r="AI2" s="205"/>
      <c r="AJ2" s="205"/>
      <c r="AK2" s="205"/>
      <c r="AL2" s="205"/>
    </row>
    <row r="3" spans="1:38" s="206" customFormat="1" ht="23">
      <c r="A3" s="291" t="s">
        <v>135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05"/>
      <c r="AF3" s="205"/>
      <c r="AG3" s="205"/>
      <c r="AH3" s="205"/>
      <c r="AI3" s="205"/>
      <c r="AJ3" s="205"/>
      <c r="AK3" s="205"/>
      <c r="AL3" s="205"/>
    </row>
    <row r="4" spans="1:38" s="206" customFormat="1" ht="23">
      <c r="A4" s="291" t="s">
        <v>132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05"/>
      <c r="AF4" s="205"/>
      <c r="AG4" s="205"/>
      <c r="AH4" s="205"/>
      <c r="AI4" s="205"/>
      <c r="AJ4" s="205"/>
      <c r="AK4" s="205"/>
      <c r="AL4" s="205"/>
    </row>
    <row r="5" spans="1:38" s="207" customFormat="1" ht="23">
      <c r="A5" s="291" t="s">
        <v>12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05"/>
      <c r="AF5" s="205"/>
      <c r="AG5" s="205"/>
      <c r="AH5" s="205"/>
      <c r="AI5" s="205"/>
      <c r="AJ5" s="205"/>
      <c r="AK5" s="205"/>
      <c r="AL5" s="205"/>
    </row>
    <row r="6" spans="1:38" ht="18" customHeight="1">
      <c r="A6" s="292" t="s">
        <v>3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</row>
    <row r="7" spans="1:38" ht="4.5" customHeight="1"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</row>
    <row r="8" spans="1:38" s="211" customFormat="1" ht="20.25" customHeight="1">
      <c r="B8" s="212"/>
      <c r="C8" s="212"/>
      <c r="D8" s="213"/>
      <c r="E8" s="213"/>
      <c r="F8" s="214"/>
      <c r="G8" s="214"/>
      <c r="H8" s="215" t="s">
        <v>77</v>
      </c>
      <c r="I8" s="216"/>
      <c r="J8" s="293" t="s">
        <v>79</v>
      </c>
      <c r="K8" s="293"/>
      <c r="L8" s="293"/>
      <c r="M8" s="216"/>
      <c r="N8" s="293" t="s">
        <v>83</v>
      </c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13"/>
      <c r="Z8" s="213"/>
      <c r="AA8" s="213"/>
      <c r="AB8" s="216"/>
      <c r="AC8" s="213"/>
      <c r="AD8" s="213"/>
    </row>
    <row r="9" spans="1:38" s="211" customFormat="1" ht="20.25" customHeight="1">
      <c r="B9" s="212"/>
      <c r="C9" s="212"/>
      <c r="D9" s="213"/>
      <c r="E9" s="213"/>
      <c r="F9" s="214"/>
      <c r="G9" s="214"/>
      <c r="H9" s="214" t="s">
        <v>136</v>
      </c>
      <c r="I9" s="216"/>
      <c r="J9" s="214"/>
      <c r="K9" s="214"/>
      <c r="L9" s="214"/>
      <c r="M9" s="216"/>
      <c r="N9" s="214" t="s">
        <v>137</v>
      </c>
      <c r="O9" s="216"/>
      <c r="P9" s="214"/>
      <c r="Q9" s="216"/>
      <c r="R9" s="214"/>
      <c r="S9" s="214"/>
      <c r="T9" s="217"/>
      <c r="U9" s="214"/>
      <c r="V9" s="217"/>
      <c r="W9" s="214"/>
      <c r="X9" s="214"/>
      <c r="Y9" s="213"/>
      <c r="Z9" s="213"/>
      <c r="AA9" s="213"/>
      <c r="AB9" s="214" t="s">
        <v>138</v>
      </c>
      <c r="AC9" s="213"/>
      <c r="AD9" s="213"/>
    </row>
    <row r="10" spans="1:38" s="211" customFormat="1" ht="20.25" customHeight="1">
      <c r="A10" s="212"/>
      <c r="B10" s="212"/>
      <c r="C10" s="212"/>
      <c r="D10" s="214"/>
      <c r="E10" s="214"/>
      <c r="F10" s="214"/>
      <c r="G10" s="214"/>
      <c r="H10" s="214" t="s">
        <v>139</v>
      </c>
      <c r="I10" s="214"/>
      <c r="J10" s="214"/>
      <c r="K10" s="214"/>
      <c r="L10" s="214"/>
      <c r="M10" s="214"/>
      <c r="N10" s="214" t="s">
        <v>140</v>
      </c>
      <c r="O10" s="214"/>
      <c r="P10" s="214" t="s">
        <v>141</v>
      </c>
      <c r="Q10" s="214"/>
      <c r="R10" s="214"/>
      <c r="S10" s="214"/>
      <c r="T10" s="218"/>
      <c r="U10" s="214"/>
      <c r="V10" s="219" t="s">
        <v>142</v>
      </c>
      <c r="W10" s="214"/>
      <c r="X10" s="214" t="s">
        <v>143</v>
      </c>
      <c r="Y10" s="214"/>
      <c r="Z10" s="214" t="s">
        <v>144</v>
      </c>
      <c r="AA10" s="214"/>
      <c r="AB10" s="220" t="s">
        <v>145</v>
      </c>
      <c r="AC10" s="214"/>
      <c r="AD10" s="214"/>
    </row>
    <row r="11" spans="1:38" s="211" customFormat="1" ht="20.25" customHeight="1">
      <c r="A11" s="212"/>
      <c r="B11" s="212"/>
      <c r="C11" s="212"/>
      <c r="D11" s="214" t="s">
        <v>146</v>
      </c>
      <c r="E11" s="214"/>
      <c r="F11" s="214" t="s">
        <v>147</v>
      </c>
      <c r="G11" s="214"/>
      <c r="H11" s="214" t="s">
        <v>148</v>
      </c>
      <c r="I11" s="214"/>
      <c r="J11" s="214" t="s">
        <v>149</v>
      </c>
      <c r="K11" s="214"/>
      <c r="L11" s="214" t="s">
        <v>150</v>
      </c>
      <c r="M11" s="214"/>
      <c r="N11" s="221" t="s">
        <v>151</v>
      </c>
      <c r="O11" s="214"/>
      <c r="P11" s="214" t="s">
        <v>152</v>
      </c>
      <c r="Q11" s="214"/>
      <c r="R11" s="214" t="s">
        <v>153</v>
      </c>
      <c r="S11" s="214"/>
      <c r="T11" s="218" t="s">
        <v>154</v>
      </c>
      <c r="U11" s="214"/>
      <c r="V11" s="214" t="s">
        <v>139</v>
      </c>
      <c r="W11" s="214"/>
      <c r="X11" s="214" t="s">
        <v>155</v>
      </c>
      <c r="Y11" s="214"/>
      <c r="Z11" s="214" t="s">
        <v>156</v>
      </c>
      <c r="AA11" s="214"/>
      <c r="AB11" s="214" t="s">
        <v>157</v>
      </c>
      <c r="AC11" s="214"/>
      <c r="AD11" s="214" t="s">
        <v>144</v>
      </c>
    </row>
    <row r="12" spans="1:38" s="211" customFormat="1" ht="20.25" customHeight="1">
      <c r="A12" s="212"/>
      <c r="B12" s="222" t="s">
        <v>4</v>
      </c>
      <c r="C12" s="222"/>
      <c r="D12" s="215" t="s">
        <v>158</v>
      </c>
      <c r="E12" s="214"/>
      <c r="F12" s="215" t="s">
        <v>159</v>
      </c>
      <c r="G12" s="214"/>
      <c r="H12" s="215" t="s">
        <v>160</v>
      </c>
      <c r="I12" s="214"/>
      <c r="J12" s="215" t="s">
        <v>161</v>
      </c>
      <c r="K12" s="214"/>
      <c r="L12" s="215" t="s">
        <v>162</v>
      </c>
      <c r="M12" s="214"/>
      <c r="N12" s="223" t="s">
        <v>163</v>
      </c>
      <c r="O12" s="214"/>
      <c r="P12" s="215" t="s">
        <v>164</v>
      </c>
      <c r="Q12" s="214"/>
      <c r="R12" s="214" t="s">
        <v>165</v>
      </c>
      <c r="S12" s="214"/>
      <c r="T12" s="215" t="s">
        <v>166</v>
      </c>
      <c r="U12" s="214"/>
      <c r="V12" s="215" t="s">
        <v>167</v>
      </c>
      <c r="W12" s="214"/>
      <c r="X12" s="215" t="s">
        <v>156</v>
      </c>
      <c r="Y12" s="214"/>
      <c r="Z12" s="215" t="s">
        <v>168</v>
      </c>
      <c r="AA12" s="214"/>
      <c r="AB12" s="215" t="s">
        <v>169</v>
      </c>
      <c r="AC12" s="214"/>
      <c r="AD12" s="215" t="s">
        <v>156</v>
      </c>
    </row>
    <row r="13" spans="1:38" ht="3.75" customHeight="1">
      <c r="A13" s="224"/>
      <c r="B13" s="220"/>
      <c r="C13" s="220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6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  <c r="AD13" s="225"/>
    </row>
    <row r="14" spans="1:38" s="211" customFormat="1" ht="17.5">
      <c r="A14" s="224" t="s">
        <v>170</v>
      </c>
      <c r="B14" s="220"/>
      <c r="C14" s="220"/>
      <c r="D14" s="74">
        <v>2973554</v>
      </c>
      <c r="E14" s="75"/>
      <c r="F14" s="74">
        <v>22446531</v>
      </c>
      <c r="G14" s="74"/>
      <c r="H14" s="74">
        <v>-669657</v>
      </c>
      <c r="I14" s="74"/>
      <c r="J14" s="74">
        <v>500000</v>
      </c>
      <c r="K14" s="75"/>
      <c r="L14" s="74">
        <v>50882428</v>
      </c>
      <c r="M14" s="75"/>
      <c r="N14" s="74">
        <v>146535</v>
      </c>
      <c r="O14" s="75"/>
      <c r="P14" s="74">
        <v>161187</v>
      </c>
      <c r="Q14" s="75"/>
      <c r="R14" s="74">
        <v>2921</v>
      </c>
      <c r="S14" s="75"/>
      <c r="T14" s="74">
        <v>-922874</v>
      </c>
      <c r="U14" s="75"/>
      <c r="V14" s="74">
        <v>43359</v>
      </c>
      <c r="W14" s="76"/>
      <c r="X14" s="74">
        <f>SUM(N14:V14)</f>
        <v>-568872</v>
      </c>
      <c r="Y14" s="75"/>
      <c r="Z14" s="74">
        <f>SUM(D14:L14,X14)</f>
        <v>75563984</v>
      </c>
      <c r="AA14" s="75"/>
      <c r="AB14" s="74">
        <v>125383</v>
      </c>
      <c r="AC14" s="75"/>
      <c r="AD14" s="74">
        <f>+Z14+AB14</f>
        <v>75689367</v>
      </c>
    </row>
    <row r="15" spans="1:38" s="211" customFormat="1" ht="17.5">
      <c r="A15" s="224" t="s">
        <v>171</v>
      </c>
      <c r="B15" s="220"/>
      <c r="C15" s="220"/>
      <c r="D15" s="77"/>
      <c r="E15" s="77"/>
      <c r="F15" s="77"/>
      <c r="G15" s="77"/>
      <c r="H15" s="78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8"/>
      <c r="AA15" s="77"/>
      <c r="AB15" s="77"/>
      <c r="AC15" s="77"/>
      <c r="AD15" s="79"/>
    </row>
    <row r="16" spans="1:38" s="211" customFormat="1" ht="17.5">
      <c r="A16" s="227" t="s">
        <v>172</v>
      </c>
      <c r="B16" s="220"/>
      <c r="C16" s="220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8"/>
      <c r="AA16" s="77"/>
      <c r="AB16" s="77"/>
      <c r="AC16" s="77"/>
      <c r="AD16" s="77"/>
    </row>
    <row r="17" spans="1:32" s="211" customFormat="1" ht="20.25" customHeight="1">
      <c r="A17" s="228" t="s">
        <v>173</v>
      </c>
      <c r="B17" s="212">
        <v>13</v>
      </c>
      <c r="C17" s="212"/>
      <c r="D17" s="76">
        <v>372</v>
      </c>
      <c r="E17" s="76"/>
      <c r="F17" s="76">
        <v>59765</v>
      </c>
      <c r="G17" s="76"/>
      <c r="H17" s="66">
        <v>0</v>
      </c>
      <c r="I17" s="24"/>
      <c r="J17" s="66">
        <v>0</v>
      </c>
      <c r="K17" s="77"/>
      <c r="L17" s="79">
        <v>0</v>
      </c>
      <c r="M17" s="76"/>
      <c r="N17" s="76">
        <v>-60137</v>
      </c>
      <c r="O17" s="76"/>
      <c r="P17" s="66">
        <v>0</v>
      </c>
      <c r="Q17" s="63"/>
      <c r="R17" s="66">
        <v>0</v>
      </c>
      <c r="S17" s="64"/>
      <c r="T17" s="66">
        <v>0</v>
      </c>
      <c r="U17" s="63"/>
      <c r="V17" s="66">
        <v>0</v>
      </c>
      <c r="W17" s="76"/>
      <c r="X17" s="76">
        <f>SUM(N17:P17)</f>
        <v>-60137</v>
      </c>
      <c r="Y17" s="76"/>
      <c r="Z17" s="66">
        <f>SUM(D17:L17,X17)</f>
        <v>0</v>
      </c>
      <c r="AA17" s="63"/>
      <c r="AB17" s="66">
        <v>0</v>
      </c>
      <c r="AC17" s="63"/>
      <c r="AD17" s="67">
        <f>+Z17+AB17</f>
        <v>0</v>
      </c>
    </row>
    <row r="18" spans="1:32" s="211" customFormat="1" ht="20.25" customHeight="1">
      <c r="A18" s="229" t="s">
        <v>174</v>
      </c>
      <c r="B18" s="212">
        <v>13</v>
      </c>
      <c r="C18" s="212"/>
      <c r="D18" s="66">
        <v>0</v>
      </c>
      <c r="E18" s="63"/>
      <c r="F18" s="66">
        <v>0</v>
      </c>
      <c r="G18" s="77"/>
      <c r="H18" s="66">
        <v>0</v>
      </c>
      <c r="I18" s="24"/>
      <c r="J18" s="66">
        <v>0</v>
      </c>
      <c r="K18" s="77"/>
      <c r="L18" s="79">
        <v>0</v>
      </c>
      <c r="M18" s="75"/>
      <c r="N18" s="76">
        <v>6948</v>
      </c>
      <c r="O18" s="75"/>
      <c r="P18" s="66">
        <v>0</v>
      </c>
      <c r="Q18" s="24"/>
      <c r="R18" s="66">
        <v>0</v>
      </c>
      <c r="S18" s="64"/>
      <c r="T18" s="66">
        <v>0</v>
      </c>
      <c r="U18" s="64"/>
      <c r="V18" s="66">
        <v>0</v>
      </c>
      <c r="W18" s="77"/>
      <c r="X18" s="76">
        <f>SUM(N18:P18)</f>
        <v>6948</v>
      </c>
      <c r="Y18" s="75"/>
      <c r="Z18" s="76">
        <f>SUM(D18:L18,X18)</f>
        <v>6948</v>
      </c>
      <c r="AA18" s="76"/>
      <c r="AB18" s="66">
        <v>0</v>
      </c>
      <c r="AC18" s="81"/>
      <c r="AD18" s="80">
        <f>+Z18+AB18</f>
        <v>6948</v>
      </c>
    </row>
    <row r="19" spans="1:32" s="211" customFormat="1" ht="20.25" customHeight="1">
      <c r="A19" s="229" t="s">
        <v>175</v>
      </c>
      <c r="B19" s="212">
        <v>17</v>
      </c>
      <c r="C19" s="212"/>
      <c r="D19" s="66">
        <v>0</v>
      </c>
      <c r="E19" s="64"/>
      <c r="F19" s="66">
        <v>0</v>
      </c>
      <c r="G19" s="77"/>
      <c r="H19" s="66">
        <v>0</v>
      </c>
      <c r="I19" s="64"/>
      <c r="J19" s="66">
        <v>0</v>
      </c>
      <c r="K19" s="77"/>
      <c r="L19" s="76">
        <v>-21202058</v>
      </c>
      <c r="M19" s="75"/>
      <c r="N19" s="66">
        <v>0</v>
      </c>
      <c r="O19" s="24"/>
      <c r="P19" s="69">
        <v>0</v>
      </c>
      <c r="Q19" s="24"/>
      <c r="R19" s="69">
        <v>0</v>
      </c>
      <c r="S19" s="64"/>
      <c r="T19" s="69">
        <v>0</v>
      </c>
      <c r="U19" s="64"/>
      <c r="V19" s="69">
        <v>0</v>
      </c>
      <c r="W19" s="77"/>
      <c r="X19" s="66">
        <v>0</v>
      </c>
      <c r="Y19" s="75"/>
      <c r="Z19" s="76">
        <f>SUM(D19:L19,X19)</f>
        <v>-21202058</v>
      </c>
      <c r="AA19" s="76"/>
      <c r="AB19" s="74">
        <v>-1051</v>
      </c>
      <c r="AC19" s="81"/>
      <c r="AD19" s="83">
        <f>+Z19+AB19</f>
        <v>-21203109</v>
      </c>
    </row>
    <row r="20" spans="1:32" s="211" customFormat="1" ht="19.5" customHeight="1">
      <c r="A20" s="227" t="s">
        <v>176</v>
      </c>
      <c r="B20" s="212"/>
      <c r="C20" s="212"/>
      <c r="D20" s="84">
        <f>SUM(D17:D19)</f>
        <v>372</v>
      </c>
      <c r="E20" s="75"/>
      <c r="F20" s="84">
        <f>SUM(F17:F19)</f>
        <v>59765</v>
      </c>
      <c r="G20" s="75"/>
      <c r="H20" s="85">
        <f>SUM(H17:H19)</f>
        <v>0</v>
      </c>
      <c r="I20" s="75"/>
      <c r="J20" s="85">
        <f>SUM(J17:J19)</f>
        <v>0</v>
      </c>
      <c r="K20" s="74"/>
      <c r="L20" s="84">
        <f>SUM(L17:L19)</f>
        <v>-21202058</v>
      </c>
      <c r="M20" s="74"/>
      <c r="N20" s="84">
        <f>SUM(N17:N19)</f>
        <v>-53189</v>
      </c>
      <c r="O20" s="74"/>
      <c r="P20" s="71">
        <f>SUM(P17:P19)</f>
        <v>0</v>
      </c>
      <c r="Q20" s="62"/>
      <c r="R20" s="71">
        <f>SUM(R17:R19)</f>
        <v>0</v>
      </c>
      <c r="S20" s="62"/>
      <c r="T20" s="71">
        <f>SUM(T17:T19)</f>
        <v>0</v>
      </c>
      <c r="U20" s="62"/>
      <c r="V20" s="71">
        <f>SUM(V17:V19)</f>
        <v>0</v>
      </c>
      <c r="W20" s="74"/>
      <c r="X20" s="84">
        <f>SUM(X17:X19)</f>
        <v>-53189</v>
      </c>
      <c r="Y20" s="74"/>
      <c r="Z20" s="84">
        <f>SUM(Z17:Z19)</f>
        <v>-21195110</v>
      </c>
      <c r="AA20" s="74"/>
      <c r="AB20" s="84">
        <f>SUM(AB17:AB19)</f>
        <v>-1051</v>
      </c>
      <c r="AC20" s="74"/>
      <c r="AD20" s="84">
        <f>SUM(AD17:AD19)</f>
        <v>-21196161</v>
      </c>
    </row>
    <row r="21" spans="1:32" s="232" customFormat="1" ht="6" customHeight="1">
      <c r="A21" s="230"/>
      <c r="B21" s="231"/>
      <c r="C21" s="231"/>
      <c r="D21" s="74"/>
      <c r="E21" s="75"/>
      <c r="F21" s="74"/>
      <c r="G21" s="74"/>
      <c r="H21" s="74"/>
      <c r="I21" s="74"/>
      <c r="J21" s="75"/>
      <c r="K21" s="75"/>
      <c r="L21" s="74"/>
      <c r="M21" s="75"/>
      <c r="N21" s="74"/>
      <c r="O21" s="75"/>
      <c r="P21" s="74"/>
      <c r="Q21" s="75"/>
      <c r="R21" s="74"/>
      <c r="S21" s="75"/>
      <c r="T21" s="74"/>
      <c r="U21" s="75"/>
      <c r="V21" s="74"/>
      <c r="W21" s="75"/>
      <c r="X21" s="74"/>
      <c r="Y21" s="75"/>
      <c r="Z21" s="74"/>
      <c r="AA21" s="75"/>
      <c r="AB21" s="74"/>
      <c r="AC21" s="75"/>
      <c r="AD21" s="74"/>
    </row>
    <row r="22" spans="1:32" s="232" customFormat="1" ht="21.75" customHeight="1">
      <c r="A22" s="230"/>
      <c r="B22" s="231"/>
      <c r="C22" s="231"/>
      <c r="D22" s="74"/>
      <c r="E22" s="75"/>
      <c r="F22" s="74"/>
      <c r="G22" s="74"/>
      <c r="H22" s="74"/>
      <c r="I22" s="74"/>
      <c r="J22" s="75"/>
      <c r="K22" s="75"/>
      <c r="L22" s="74"/>
      <c r="M22" s="75"/>
      <c r="N22" s="74"/>
      <c r="O22" s="75"/>
      <c r="P22" s="74"/>
      <c r="Q22" s="75"/>
      <c r="R22" s="74"/>
      <c r="S22" s="75"/>
      <c r="T22" s="74"/>
      <c r="U22" s="75"/>
      <c r="V22" s="74"/>
      <c r="W22" s="75"/>
      <c r="X22" s="74"/>
      <c r="Y22" s="75"/>
      <c r="Z22" s="74"/>
      <c r="AA22" s="75"/>
      <c r="AB22" s="74"/>
      <c r="AC22" s="75"/>
      <c r="AD22" s="74"/>
    </row>
    <row r="23" spans="1:32" s="232" customFormat="1" ht="21.75" customHeight="1">
      <c r="A23" s="233" t="s">
        <v>177</v>
      </c>
      <c r="B23" s="228"/>
      <c r="C23" s="228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228"/>
      <c r="AF23" s="228"/>
    </row>
    <row r="24" spans="1:32" s="232" customFormat="1" ht="21.75" customHeight="1">
      <c r="A24" s="228" t="s">
        <v>177</v>
      </c>
      <c r="B24" s="228"/>
      <c r="C24" s="228"/>
      <c r="D24" s="66">
        <v>0</v>
      </c>
      <c r="E24" s="64"/>
      <c r="F24" s="66">
        <v>0</v>
      </c>
      <c r="G24" s="64"/>
      <c r="H24" s="66">
        <v>0</v>
      </c>
      <c r="I24" s="64"/>
      <c r="J24" s="66">
        <v>0</v>
      </c>
      <c r="K24" s="73"/>
      <c r="L24" s="66">
        <v>0</v>
      </c>
      <c r="M24" s="72"/>
      <c r="N24" s="24">
        <v>0</v>
      </c>
      <c r="O24" s="72"/>
      <c r="P24" s="69">
        <v>0</v>
      </c>
      <c r="Q24" s="72"/>
      <c r="R24" s="69">
        <v>0</v>
      </c>
      <c r="S24" s="72"/>
      <c r="T24" s="69">
        <v>0</v>
      </c>
      <c r="U24" s="63"/>
      <c r="V24" s="69">
        <v>0</v>
      </c>
      <c r="W24" s="63"/>
      <c r="X24" s="69">
        <f>SUM(N24:P24)</f>
        <v>0</v>
      </c>
      <c r="Y24" s="63"/>
      <c r="Z24" s="69">
        <f>SUM(D24:L24,X24)</f>
        <v>0</v>
      </c>
      <c r="AA24" s="76"/>
      <c r="AB24" s="87">
        <v>-880</v>
      </c>
      <c r="AC24" s="76"/>
      <c r="AD24" s="87">
        <f>+Z24+AB24</f>
        <v>-880</v>
      </c>
      <c r="AE24" s="228"/>
      <c r="AF24" s="228"/>
    </row>
    <row r="25" spans="1:32" s="232" customFormat="1" ht="21.75" customHeight="1">
      <c r="A25" s="233" t="s">
        <v>178</v>
      </c>
      <c r="B25" s="228"/>
      <c r="C25" s="228"/>
      <c r="D25" s="71">
        <f>SUM(D24)</f>
        <v>0</v>
      </c>
      <c r="E25" s="72"/>
      <c r="F25" s="71">
        <f>SUM(F24)</f>
        <v>0</v>
      </c>
      <c r="G25" s="72"/>
      <c r="H25" s="71">
        <f>SUM(H24)</f>
        <v>0</v>
      </c>
      <c r="I25" s="72"/>
      <c r="J25" s="71">
        <f>SUM(J24)</f>
        <v>0</v>
      </c>
      <c r="K25" s="72"/>
      <c r="L25" s="71">
        <f>SUM(L24)</f>
        <v>0</v>
      </c>
      <c r="M25" s="72"/>
      <c r="N25" s="71">
        <f>SUM(N24)</f>
        <v>0</v>
      </c>
      <c r="O25" s="72"/>
      <c r="P25" s="71">
        <f>SUM(P24)</f>
        <v>0</v>
      </c>
      <c r="Q25" s="72"/>
      <c r="R25" s="71">
        <f>SUM(R24)</f>
        <v>0</v>
      </c>
      <c r="S25" s="72"/>
      <c r="T25" s="71">
        <f>SUM(T24)</f>
        <v>0</v>
      </c>
      <c r="U25" s="72"/>
      <c r="V25" s="71">
        <f>SUM(V24)</f>
        <v>0</v>
      </c>
      <c r="W25" s="72"/>
      <c r="X25" s="71">
        <f>SUM(X24)</f>
        <v>0</v>
      </c>
      <c r="Y25" s="72"/>
      <c r="Z25" s="71">
        <f>SUM(Z24)</f>
        <v>0</v>
      </c>
      <c r="AA25" s="86"/>
      <c r="AB25" s="87">
        <f>SUM(AB24)</f>
        <v>-880</v>
      </c>
      <c r="AC25" s="86"/>
      <c r="AD25" s="87">
        <f>SUM(AD24)</f>
        <v>-880</v>
      </c>
      <c r="AE25" s="228"/>
      <c r="AF25" s="228"/>
    </row>
    <row r="26" spans="1:32" s="232" customFormat="1" ht="21.75" customHeight="1">
      <c r="A26" s="233" t="s">
        <v>179</v>
      </c>
      <c r="B26" s="233"/>
      <c r="C26" s="233"/>
      <c r="D26" s="88">
        <f>D20+D25</f>
        <v>372</v>
      </c>
      <c r="E26" s="86"/>
      <c r="F26" s="88">
        <f>F20+F25</f>
        <v>59765</v>
      </c>
      <c r="G26" s="86"/>
      <c r="H26" s="71">
        <f>H20+H25</f>
        <v>0</v>
      </c>
      <c r="I26" s="72"/>
      <c r="J26" s="71">
        <f>J20+J25</f>
        <v>0</v>
      </c>
      <c r="K26" s="86"/>
      <c r="L26" s="88">
        <f>L20+L25</f>
        <v>-21202058</v>
      </c>
      <c r="M26" s="86"/>
      <c r="N26" s="88">
        <f>N20+N25</f>
        <v>-53189</v>
      </c>
      <c r="O26" s="86"/>
      <c r="P26" s="71">
        <f>P20+P25</f>
        <v>0</v>
      </c>
      <c r="Q26" s="72"/>
      <c r="R26" s="71">
        <f>R20+R25</f>
        <v>0</v>
      </c>
      <c r="S26" s="72"/>
      <c r="T26" s="71">
        <f>T20+T25</f>
        <v>0</v>
      </c>
      <c r="U26" s="72"/>
      <c r="V26" s="71">
        <f>V20+V25</f>
        <v>0</v>
      </c>
      <c r="W26" s="86"/>
      <c r="X26" s="88">
        <f>X20+X25</f>
        <v>-53189</v>
      </c>
      <c r="Y26" s="86"/>
      <c r="Z26" s="88">
        <f>Z20+Z25</f>
        <v>-21195110</v>
      </c>
      <c r="AA26" s="86"/>
      <c r="AB26" s="88">
        <f>AB20+AB25</f>
        <v>-1931</v>
      </c>
      <c r="AC26" s="86"/>
      <c r="AD26" s="88">
        <f>AD20+AD25</f>
        <v>-21197041</v>
      </c>
      <c r="AE26" s="228"/>
      <c r="AF26" s="228"/>
    </row>
    <row r="27" spans="1:32" s="232" customFormat="1" ht="21.75" customHeight="1">
      <c r="A27" s="230"/>
      <c r="B27" s="231"/>
      <c r="C27" s="231"/>
      <c r="D27" s="74"/>
      <c r="E27" s="75"/>
      <c r="F27" s="74"/>
      <c r="G27" s="74"/>
      <c r="H27" s="74"/>
      <c r="I27" s="74"/>
      <c r="J27" s="75"/>
      <c r="K27" s="75"/>
      <c r="L27" s="74"/>
      <c r="M27" s="75"/>
      <c r="N27" s="74"/>
      <c r="O27" s="75"/>
      <c r="P27" s="74"/>
      <c r="Q27" s="75"/>
      <c r="R27" s="74"/>
      <c r="S27" s="75"/>
      <c r="T27" s="74"/>
      <c r="U27" s="75"/>
      <c r="V27" s="74"/>
      <c r="W27" s="75"/>
      <c r="X27" s="74"/>
      <c r="Y27" s="75"/>
      <c r="Z27" s="74"/>
      <c r="AA27" s="75"/>
      <c r="AB27" s="74"/>
      <c r="AC27" s="75"/>
      <c r="AD27" s="74"/>
    </row>
    <row r="28" spans="1:32" s="211" customFormat="1" ht="20.25" customHeight="1">
      <c r="A28" s="224" t="s">
        <v>180</v>
      </c>
      <c r="B28" s="220"/>
      <c r="C28" s="220"/>
      <c r="D28" s="74"/>
      <c r="E28" s="74"/>
      <c r="F28" s="74"/>
      <c r="G28" s="74"/>
      <c r="H28" s="74"/>
      <c r="I28" s="74"/>
      <c r="J28" s="79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</row>
    <row r="29" spans="1:32" s="211" customFormat="1" ht="20.25" customHeight="1">
      <c r="A29" s="211" t="s">
        <v>115</v>
      </c>
      <c r="B29" s="212"/>
      <c r="C29" s="212"/>
      <c r="D29" s="66">
        <v>0</v>
      </c>
      <c r="E29" s="78"/>
      <c r="F29" s="66">
        <v>0</v>
      </c>
      <c r="G29" s="65"/>
      <c r="H29" s="66">
        <v>0</v>
      </c>
      <c r="I29" s="65"/>
      <c r="J29" s="66">
        <v>0</v>
      </c>
      <c r="K29" s="75"/>
      <c r="L29" s="79">
        <v>20058768</v>
      </c>
      <c r="M29" s="78"/>
      <c r="N29" s="66">
        <v>0</v>
      </c>
      <c r="O29" s="65"/>
      <c r="P29" s="66">
        <v>0</v>
      </c>
      <c r="Q29" s="65"/>
      <c r="R29" s="234">
        <v>0</v>
      </c>
      <c r="S29" s="235"/>
      <c r="T29" s="234">
        <v>0</v>
      </c>
      <c r="U29" s="65"/>
      <c r="V29" s="66">
        <v>0</v>
      </c>
      <c r="W29" s="65"/>
      <c r="X29" s="66">
        <f>SUM(N29:V29)</f>
        <v>0</v>
      </c>
      <c r="Y29" s="75"/>
      <c r="Z29" s="79">
        <f>SUM(D29:L29,X29)</f>
        <v>20058768</v>
      </c>
      <c r="AA29" s="75"/>
      <c r="AB29" s="74">
        <v>1624</v>
      </c>
      <c r="AC29" s="75"/>
      <c r="AD29" s="74">
        <f>+Z29+AB29</f>
        <v>20060392</v>
      </c>
      <c r="AE29" s="236"/>
      <c r="AF29" s="236"/>
    </row>
    <row r="30" spans="1:32" s="211" customFormat="1" ht="20.25" customHeight="1">
      <c r="A30" s="211" t="s">
        <v>123</v>
      </c>
      <c r="B30" s="212"/>
      <c r="C30" s="212"/>
      <c r="D30" s="66">
        <v>0</v>
      </c>
      <c r="E30" s="64"/>
      <c r="F30" s="69">
        <v>0</v>
      </c>
      <c r="G30" s="66">
        <v>0</v>
      </c>
      <c r="H30" s="66">
        <v>0</v>
      </c>
      <c r="I30" s="64"/>
      <c r="J30" s="66">
        <v>0</v>
      </c>
      <c r="K30" s="63"/>
      <c r="L30" s="66">
        <v>0</v>
      </c>
      <c r="M30" s="64"/>
      <c r="N30" s="69">
        <v>0</v>
      </c>
      <c r="O30" s="64"/>
      <c r="P30" s="69">
        <v>0</v>
      </c>
      <c r="Q30" s="64"/>
      <c r="R30" s="237">
        <v>8617</v>
      </c>
      <c r="S30" s="238"/>
      <c r="T30" s="237">
        <v>281537</v>
      </c>
      <c r="U30" s="238"/>
      <c r="V30" s="69">
        <v>0</v>
      </c>
      <c r="W30" s="64"/>
      <c r="X30" s="237">
        <f>SUM(N30:V30)</f>
        <v>290154</v>
      </c>
      <c r="Y30" s="63"/>
      <c r="Z30" s="237">
        <f>SUM(D30:L30,X30)</f>
        <v>290154</v>
      </c>
      <c r="AA30" s="63"/>
      <c r="AB30" s="234">
        <v>0</v>
      </c>
      <c r="AC30" s="63"/>
      <c r="AD30" s="239">
        <f>+Z30+AB30</f>
        <v>290154</v>
      </c>
    </row>
    <row r="31" spans="1:32" s="211" customFormat="1" ht="20.25" customHeight="1">
      <c r="A31" s="224" t="s">
        <v>181</v>
      </c>
      <c r="B31" s="220"/>
      <c r="C31" s="220"/>
      <c r="D31" s="71">
        <f>SUM(D29:D30)</f>
        <v>0</v>
      </c>
      <c r="E31" s="75"/>
      <c r="F31" s="71">
        <f>SUM(F29:F30)</f>
        <v>0</v>
      </c>
      <c r="G31" s="62"/>
      <c r="H31" s="71">
        <f>SUM(H29:H30)</f>
        <v>0</v>
      </c>
      <c r="I31" s="62"/>
      <c r="J31" s="71">
        <f>SUM(J29:J30)</f>
        <v>0</v>
      </c>
      <c r="K31" s="75"/>
      <c r="L31" s="85">
        <f>SUM(L29:L30)</f>
        <v>20058768</v>
      </c>
      <c r="M31" s="75"/>
      <c r="N31" s="71">
        <f>SUM(N29:N30)</f>
        <v>0</v>
      </c>
      <c r="O31" s="24"/>
      <c r="P31" s="71">
        <f>SUM(P29:P30)</f>
        <v>0</v>
      </c>
      <c r="Q31" s="75"/>
      <c r="R31" s="85">
        <f>SUM(R29:R30)</f>
        <v>8617</v>
      </c>
      <c r="S31" s="77"/>
      <c r="T31" s="85">
        <f>SUM(T29:T30)</f>
        <v>281537</v>
      </c>
      <c r="U31" s="77"/>
      <c r="V31" s="71">
        <f>SUM(V29:V30)</f>
        <v>0</v>
      </c>
      <c r="W31" s="77"/>
      <c r="X31" s="85">
        <f>SUM(X29:X30)</f>
        <v>290154</v>
      </c>
      <c r="Y31" s="75"/>
      <c r="Z31" s="85">
        <f>SUM(Z29:Z30)</f>
        <v>20348922</v>
      </c>
      <c r="AA31" s="75"/>
      <c r="AB31" s="85">
        <f>SUM(AB29:AB30)</f>
        <v>1624</v>
      </c>
      <c r="AC31" s="75"/>
      <c r="AD31" s="85">
        <f>SUM(AD29:AD30)</f>
        <v>20350546</v>
      </c>
    </row>
    <row r="32" spans="1:32" s="211" customFormat="1" ht="20.25" customHeight="1" thickBot="1">
      <c r="A32" s="224" t="s">
        <v>182</v>
      </c>
      <c r="B32" s="220"/>
      <c r="C32" s="220"/>
      <c r="D32" s="89">
        <f>D14+D20+D31</f>
        <v>2973926</v>
      </c>
      <c r="E32" s="74"/>
      <c r="F32" s="89">
        <f>F14+F20+F31</f>
        <v>22506296</v>
      </c>
      <c r="G32" s="74"/>
      <c r="H32" s="89">
        <f>H14+H20+H31</f>
        <v>-669657</v>
      </c>
      <c r="I32" s="74"/>
      <c r="J32" s="89">
        <f>J14+J20+J31</f>
        <v>500000</v>
      </c>
      <c r="K32" s="74"/>
      <c r="L32" s="89">
        <f>L14+L20+L31</f>
        <v>49739138</v>
      </c>
      <c r="M32" s="74"/>
      <c r="N32" s="89">
        <f>N14+N20+N31</f>
        <v>93346</v>
      </c>
      <c r="O32" s="74"/>
      <c r="P32" s="89">
        <f>P14+P20+P31</f>
        <v>161187</v>
      </c>
      <c r="Q32" s="74"/>
      <c r="R32" s="89">
        <f>R14+R20+R31</f>
        <v>11538</v>
      </c>
      <c r="S32" s="74"/>
      <c r="T32" s="89">
        <f>T14+T20+T31</f>
        <v>-641337</v>
      </c>
      <c r="U32" s="74"/>
      <c r="V32" s="89">
        <f>V14+V20+V31</f>
        <v>43359</v>
      </c>
      <c r="W32" s="74"/>
      <c r="X32" s="89">
        <f>X14+X20+X31</f>
        <v>-331907</v>
      </c>
      <c r="Y32" s="74"/>
      <c r="Z32" s="89">
        <f>Z14+Z20+Z31</f>
        <v>74717796</v>
      </c>
      <c r="AA32" s="74"/>
      <c r="AB32" s="89">
        <f>AB14+AB26+AB31</f>
        <v>125076</v>
      </c>
      <c r="AC32" s="74"/>
      <c r="AD32" s="89">
        <f>AD14+AD26+AD31</f>
        <v>74842872</v>
      </c>
      <c r="AE32" s="24"/>
      <c r="AF32" s="24"/>
    </row>
    <row r="33" spans="1:32" s="211" customFormat="1" ht="20.25" customHeight="1" thickTop="1">
      <c r="A33" s="240"/>
      <c r="B33" s="241"/>
      <c r="C33" s="241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33"/>
      <c r="AE33" s="24"/>
      <c r="AF33" s="24"/>
    </row>
    <row r="34" spans="1:32" s="211" customFormat="1" ht="20.25" customHeight="1">
      <c r="B34" s="241"/>
      <c r="C34" s="241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4"/>
      <c r="AF34" s="24"/>
    </row>
    <row r="35" spans="1:32" ht="20.25" customHeight="1">
      <c r="B35" s="242"/>
      <c r="C35" s="242"/>
      <c r="D35" s="243"/>
      <c r="E35" s="243"/>
      <c r="F35" s="243"/>
      <c r="G35" s="243"/>
      <c r="H35" s="243"/>
      <c r="I35" s="243"/>
      <c r="J35" s="243"/>
      <c r="K35" s="243"/>
      <c r="L35" s="25"/>
      <c r="M35" s="243"/>
      <c r="N35" s="244"/>
      <c r="O35" s="243"/>
      <c r="P35" s="244"/>
      <c r="Q35" s="243"/>
      <c r="R35" s="244"/>
      <c r="S35" s="244"/>
      <c r="U35" s="244"/>
      <c r="V35" s="246"/>
      <c r="W35" s="244"/>
      <c r="X35" s="244"/>
      <c r="Y35" s="243"/>
      <c r="Z35" s="244"/>
      <c r="AA35" s="244"/>
      <c r="AB35" s="244"/>
      <c r="AC35" s="244"/>
      <c r="AD35" s="244"/>
    </row>
    <row r="36" spans="1:32" ht="20.25" customHeight="1"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  <c r="AA36" s="243"/>
      <c r="AB36" s="243"/>
      <c r="AC36" s="243"/>
      <c r="AD36" s="243"/>
    </row>
    <row r="37" spans="1:32" ht="20.25" customHeight="1">
      <c r="D37" s="243"/>
      <c r="E37" s="243"/>
      <c r="F37" s="243"/>
      <c r="G37" s="243"/>
      <c r="H37" s="243"/>
      <c r="I37" s="243"/>
      <c r="J37" s="243"/>
      <c r="K37" s="243"/>
      <c r="L37" s="25"/>
      <c r="M37" s="243"/>
      <c r="N37" s="244"/>
      <c r="O37" s="243"/>
      <c r="P37" s="244"/>
      <c r="Q37" s="243"/>
      <c r="R37" s="244"/>
      <c r="S37" s="244"/>
      <c r="T37" s="244"/>
      <c r="U37" s="244"/>
      <c r="V37" s="246"/>
      <c r="W37" s="244"/>
      <c r="X37" s="244"/>
      <c r="Y37" s="243"/>
      <c r="Z37" s="244"/>
      <c r="AA37" s="244"/>
      <c r="AB37" s="244"/>
      <c r="AC37" s="244"/>
      <c r="AD37" s="244"/>
    </row>
    <row r="38" spans="1:32" ht="20.25" customHeight="1">
      <c r="T38" s="244"/>
      <c r="V38" s="246"/>
    </row>
    <row r="39" spans="1:32">
      <c r="T39" s="244"/>
    </row>
    <row r="40" spans="1:32" ht="20.25" customHeight="1"/>
    <row r="41" spans="1:32" ht="20.25" customHeight="1"/>
    <row r="42" spans="1:32" ht="20.25" customHeight="1"/>
    <row r="43" spans="1:32" ht="20.25" customHeight="1"/>
    <row r="59" spans="6:10">
      <c r="F59" s="245"/>
      <c r="J59" s="248"/>
    </row>
  </sheetData>
  <mergeCells count="8">
    <mergeCell ref="A1:AD1"/>
    <mergeCell ref="A6:AD6"/>
    <mergeCell ref="J8:L8"/>
    <mergeCell ref="N8:X8"/>
    <mergeCell ref="A2:AD2"/>
    <mergeCell ref="A3:AD3"/>
    <mergeCell ref="A4:AD4"/>
    <mergeCell ref="A5:AD5"/>
  </mergeCells>
  <pageMargins left="0.8" right="0.5" top="1" bottom="0.8" header="0.8" footer="0.3"/>
  <pageSetup paperSize="9" scale="66" firstPageNumber="10" orientation="landscape" useFirstPageNumber="1" r:id="rId1"/>
  <headerFooter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AL59"/>
  <sheetViews>
    <sheetView view="pageBreakPreview" zoomScale="55" zoomScaleNormal="110" zoomScaleSheetLayoutView="55" workbookViewId="0">
      <selection activeCell="A5" sqref="A5:AD5"/>
    </sheetView>
  </sheetViews>
  <sheetFormatPr defaultColWidth="10.59765625" defaultRowHeight="20"/>
  <cols>
    <col min="1" max="1" width="41.296875" style="208" customWidth="1"/>
    <col min="2" max="2" width="6.69921875" style="209" customWidth="1"/>
    <col min="3" max="3" width="1.69921875" style="209" customWidth="1"/>
    <col min="4" max="4" width="11.09765625" style="247" customWidth="1"/>
    <col min="5" max="5" width="1.69921875" style="247" customWidth="1"/>
    <col min="6" max="6" width="11.09765625" style="247" customWidth="1"/>
    <col min="7" max="7" width="1.69921875" style="247" customWidth="1"/>
    <col min="8" max="8" width="11.09765625" style="247" customWidth="1"/>
    <col min="9" max="9" width="1.69921875" style="247" customWidth="1"/>
    <col min="10" max="10" width="11.09765625" style="247" customWidth="1"/>
    <col min="11" max="11" width="1.69921875" style="247" customWidth="1"/>
    <col min="12" max="12" width="12" style="5" bestFit="1" customWidth="1"/>
    <col min="13" max="13" width="1.69921875" style="247" customWidth="1"/>
    <col min="14" max="14" width="11.09765625" style="245" customWidth="1"/>
    <col min="15" max="15" width="1.69921875" style="245" customWidth="1"/>
    <col min="16" max="16" width="11.09765625" style="245" customWidth="1"/>
    <col min="17" max="17" width="1.69921875" style="245" customWidth="1"/>
    <col min="18" max="18" width="11.296875" style="245" customWidth="1"/>
    <col min="19" max="19" width="1.69921875" style="245" customWidth="1"/>
    <col min="20" max="20" width="11.09765625" style="245" customWidth="1"/>
    <col min="21" max="21" width="1.69921875" style="245" customWidth="1"/>
    <col min="22" max="22" width="11.09765625" style="245" customWidth="1"/>
    <col min="23" max="23" width="1.69921875" style="245" customWidth="1"/>
    <col min="24" max="24" width="11.09765625" style="245" customWidth="1"/>
    <col min="25" max="25" width="1.69921875" style="247" customWidth="1"/>
    <col min="26" max="26" width="12" style="245" bestFit="1" customWidth="1"/>
    <col min="27" max="27" width="1.69921875" style="245" customWidth="1"/>
    <col min="28" max="28" width="11.09765625" style="245" customWidth="1"/>
    <col min="29" max="29" width="1.69921875" style="245" customWidth="1"/>
    <col min="30" max="30" width="12" style="245" bestFit="1" customWidth="1"/>
    <col min="31" max="31" width="0.59765625" style="208" customWidth="1"/>
    <col min="32" max="16384" width="10.59765625" style="208"/>
  </cols>
  <sheetData>
    <row r="1" spans="1:38" s="206" customFormat="1" ht="23.15" customHeight="1">
      <c r="A1" s="291" t="s">
        <v>0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1"/>
      <c r="AD1" s="291"/>
      <c r="AE1" s="205"/>
      <c r="AF1" s="205"/>
      <c r="AG1" s="205"/>
      <c r="AH1" s="205"/>
      <c r="AI1" s="205"/>
      <c r="AJ1" s="205"/>
      <c r="AK1" s="205"/>
      <c r="AL1" s="205"/>
    </row>
    <row r="2" spans="1:38" s="206" customFormat="1" ht="23">
      <c r="A2" s="291" t="s">
        <v>183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05"/>
      <c r="AF2" s="205"/>
      <c r="AG2" s="205"/>
      <c r="AH2" s="205"/>
      <c r="AI2" s="205"/>
      <c r="AJ2" s="205"/>
      <c r="AK2" s="205"/>
      <c r="AL2" s="205"/>
    </row>
    <row r="3" spans="1:38" s="206" customFormat="1" ht="23">
      <c r="A3" s="291" t="s">
        <v>135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05"/>
      <c r="AF3" s="205"/>
      <c r="AG3" s="205"/>
      <c r="AH3" s="205"/>
      <c r="AI3" s="205"/>
      <c r="AJ3" s="205"/>
      <c r="AK3" s="205"/>
      <c r="AL3" s="205"/>
    </row>
    <row r="4" spans="1:38" s="206" customFormat="1" ht="23">
      <c r="A4" s="291" t="s">
        <v>132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05"/>
      <c r="AF4" s="205"/>
      <c r="AG4" s="205"/>
      <c r="AH4" s="205"/>
      <c r="AI4" s="205"/>
      <c r="AJ4" s="205"/>
      <c r="AK4" s="205"/>
      <c r="AL4" s="205"/>
    </row>
    <row r="5" spans="1:38" s="207" customFormat="1" ht="23">
      <c r="A5" s="291" t="s">
        <v>12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05"/>
      <c r="AF5" s="205"/>
      <c r="AG5" s="205"/>
      <c r="AH5" s="205"/>
      <c r="AI5" s="205"/>
      <c r="AJ5" s="205"/>
      <c r="AK5" s="205"/>
      <c r="AL5" s="205"/>
    </row>
    <row r="6" spans="1:38" s="211" customFormat="1" ht="18" customHeight="1">
      <c r="A6" s="294" t="s">
        <v>3</v>
      </c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</row>
    <row r="7" spans="1:38" s="211" customFormat="1" ht="4.5" customHeight="1">
      <c r="B7" s="212"/>
      <c r="C7" s="212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</row>
    <row r="8" spans="1:38" s="211" customFormat="1" ht="20.25" customHeight="1">
      <c r="B8" s="212"/>
      <c r="C8" s="212"/>
      <c r="D8" s="213"/>
      <c r="E8" s="213"/>
      <c r="F8" s="214"/>
      <c r="G8" s="214"/>
      <c r="H8" s="215" t="s">
        <v>77</v>
      </c>
      <c r="I8" s="216"/>
      <c r="J8" s="293" t="s">
        <v>79</v>
      </c>
      <c r="K8" s="293"/>
      <c r="L8" s="293"/>
      <c r="M8" s="216"/>
      <c r="N8" s="293" t="s">
        <v>83</v>
      </c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13"/>
      <c r="Z8" s="213"/>
      <c r="AA8" s="213"/>
      <c r="AB8" s="216"/>
      <c r="AC8" s="213"/>
      <c r="AD8" s="213"/>
    </row>
    <row r="9" spans="1:38" s="211" customFormat="1" ht="20.25" customHeight="1">
      <c r="B9" s="212"/>
      <c r="C9" s="212"/>
      <c r="D9" s="213"/>
      <c r="E9" s="213"/>
      <c r="F9" s="214"/>
      <c r="G9" s="214"/>
      <c r="H9" s="214" t="s">
        <v>136</v>
      </c>
      <c r="I9" s="216"/>
      <c r="J9" s="214"/>
      <c r="K9" s="214"/>
      <c r="L9" s="214"/>
      <c r="M9" s="216"/>
      <c r="N9" s="214" t="s">
        <v>137</v>
      </c>
      <c r="O9" s="216"/>
      <c r="P9" s="214"/>
      <c r="Q9" s="214"/>
      <c r="R9" s="214"/>
      <c r="S9" s="214"/>
      <c r="T9" s="217"/>
      <c r="U9" s="214"/>
      <c r="V9" s="217"/>
      <c r="W9" s="214"/>
      <c r="X9" s="214"/>
      <c r="Y9" s="213"/>
      <c r="Z9" s="213"/>
      <c r="AA9" s="213"/>
      <c r="AB9" s="214" t="s">
        <v>138</v>
      </c>
      <c r="AC9" s="213"/>
      <c r="AD9" s="213"/>
    </row>
    <row r="10" spans="1:38" s="211" customFormat="1" ht="20.25" customHeight="1">
      <c r="A10" s="212"/>
      <c r="B10" s="212"/>
      <c r="C10" s="212"/>
      <c r="D10" s="214"/>
      <c r="E10" s="214"/>
      <c r="F10" s="214"/>
      <c r="G10" s="214"/>
      <c r="H10" s="214" t="s">
        <v>139</v>
      </c>
      <c r="I10" s="214"/>
      <c r="J10" s="214"/>
      <c r="K10" s="214"/>
      <c r="L10" s="214"/>
      <c r="M10" s="214"/>
      <c r="N10" s="214" t="s">
        <v>140</v>
      </c>
      <c r="O10" s="214"/>
      <c r="P10" s="214" t="s">
        <v>141</v>
      </c>
      <c r="Q10" s="214"/>
      <c r="R10" s="214"/>
      <c r="S10" s="214"/>
      <c r="T10" s="218"/>
      <c r="U10" s="214"/>
      <c r="V10" s="219" t="s">
        <v>142</v>
      </c>
      <c r="W10" s="214"/>
      <c r="X10" s="214" t="s">
        <v>143</v>
      </c>
      <c r="Y10" s="214"/>
      <c r="Z10" s="214" t="s">
        <v>144</v>
      </c>
      <c r="AA10" s="214"/>
      <c r="AB10" s="220" t="s">
        <v>145</v>
      </c>
      <c r="AC10" s="214"/>
      <c r="AD10" s="214"/>
    </row>
    <row r="11" spans="1:38" s="211" customFormat="1" ht="20.25" customHeight="1">
      <c r="A11" s="212"/>
      <c r="B11" s="212"/>
      <c r="C11" s="212"/>
      <c r="D11" s="214" t="s">
        <v>146</v>
      </c>
      <c r="E11" s="214"/>
      <c r="F11" s="214" t="s">
        <v>147</v>
      </c>
      <c r="G11" s="214"/>
      <c r="H11" s="214" t="s">
        <v>148</v>
      </c>
      <c r="I11" s="214"/>
      <c r="J11" s="214" t="s">
        <v>149</v>
      </c>
      <c r="K11" s="214"/>
      <c r="L11" s="214" t="s">
        <v>150</v>
      </c>
      <c r="M11" s="214"/>
      <c r="N11" s="221" t="s">
        <v>151</v>
      </c>
      <c r="O11" s="214"/>
      <c r="P11" s="214" t="s">
        <v>152</v>
      </c>
      <c r="Q11" s="214"/>
      <c r="R11" s="214" t="s">
        <v>153</v>
      </c>
      <c r="S11" s="214"/>
      <c r="T11" s="218" t="s">
        <v>154</v>
      </c>
      <c r="U11" s="214"/>
      <c r="V11" s="214" t="s">
        <v>139</v>
      </c>
      <c r="W11" s="214"/>
      <c r="X11" s="214" t="s">
        <v>155</v>
      </c>
      <c r="Y11" s="214"/>
      <c r="Z11" s="214" t="s">
        <v>156</v>
      </c>
      <c r="AA11" s="214"/>
      <c r="AB11" s="214" t="s">
        <v>157</v>
      </c>
      <c r="AC11" s="214"/>
      <c r="AD11" s="214" t="s">
        <v>144</v>
      </c>
    </row>
    <row r="12" spans="1:38" s="211" customFormat="1" ht="20.25" customHeight="1">
      <c r="A12" s="212"/>
      <c r="B12" s="222" t="s">
        <v>4</v>
      </c>
      <c r="C12" s="222"/>
      <c r="D12" s="215" t="s">
        <v>158</v>
      </c>
      <c r="E12" s="214"/>
      <c r="F12" s="215" t="s">
        <v>159</v>
      </c>
      <c r="G12" s="214"/>
      <c r="H12" s="215" t="s">
        <v>160</v>
      </c>
      <c r="I12" s="214"/>
      <c r="J12" s="215" t="s">
        <v>161</v>
      </c>
      <c r="K12" s="214"/>
      <c r="L12" s="215" t="s">
        <v>162</v>
      </c>
      <c r="M12" s="214"/>
      <c r="N12" s="223" t="s">
        <v>163</v>
      </c>
      <c r="O12" s="214"/>
      <c r="P12" s="215" t="s">
        <v>164</v>
      </c>
      <c r="Q12" s="214"/>
      <c r="R12" s="215" t="s">
        <v>165</v>
      </c>
      <c r="S12" s="214"/>
      <c r="T12" s="215" t="s">
        <v>166</v>
      </c>
      <c r="U12" s="214"/>
      <c r="V12" s="215" t="s">
        <v>167</v>
      </c>
      <c r="W12" s="214"/>
      <c r="X12" s="215" t="s">
        <v>156</v>
      </c>
      <c r="Y12" s="214"/>
      <c r="Z12" s="215" t="s">
        <v>168</v>
      </c>
      <c r="AA12" s="214"/>
      <c r="AB12" s="215" t="s">
        <v>169</v>
      </c>
      <c r="AC12" s="214"/>
      <c r="AD12" s="215" t="s">
        <v>156</v>
      </c>
    </row>
    <row r="13" spans="1:38" s="211" customFormat="1" ht="3.75" customHeight="1">
      <c r="A13" s="224"/>
      <c r="B13" s="220"/>
      <c r="C13" s="220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  <c r="AD13" s="225"/>
    </row>
    <row r="14" spans="1:38" s="211" customFormat="1" ht="20.25" customHeight="1">
      <c r="A14" s="224" t="s">
        <v>184</v>
      </c>
      <c r="B14" s="220"/>
      <c r="C14" s="220"/>
      <c r="D14" s="74">
        <v>2973926</v>
      </c>
      <c r="E14" s="75"/>
      <c r="F14" s="74">
        <v>22506296</v>
      </c>
      <c r="G14" s="74"/>
      <c r="H14" s="74">
        <v>-669657</v>
      </c>
      <c r="I14" s="74"/>
      <c r="J14" s="74">
        <v>500000</v>
      </c>
      <c r="K14" s="75"/>
      <c r="L14" s="74">
        <f>56602516-1</f>
        <v>56602515</v>
      </c>
      <c r="M14" s="75"/>
      <c r="N14" s="74">
        <v>94528</v>
      </c>
      <c r="O14" s="75"/>
      <c r="P14" s="74">
        <f>161186+1</f>
        <v>161187</v>
      </c>
      <c r="Q14" s="75"/>
      <c r="R14" s="74">
        <v>10895</v>
      </c>
      <c r="S14" s="75"/>
      <c r="T14" s="74">
        <v>-517362</v>
      </c>
      <c r="U14" s="75"/>
      <c r="V14" s="74">
        <v>36424</v>
      </c>
      <c r="W14" s="76"/>
      <c r="X14" s="74">
        <f>SUM(N14:V14)</f>
        <v>-214328</v>
      </c>
      <c r="Y14" s="75"/>
      <c r="Z14" s="74">
        <f>SUM(D14:L14,X14)</f>
        <v>81698752</v>
      </c>
      <c r="AA14" s="75"/>
      <c r="AB14" s="74">
        <v>125770</v>
      </c>
      <c r="AC14" s="75"/>
      <c r="AD14" s="74">
        <f>+Z14+AB14</f>
        <v>81824522</v>
      </c>
    </row>
    <row r="15" spans="1:38" s="211" customFormat="1" ht="17.5">
      <c r="A15" s="224" t="s">
        <v>171</v>
      </c>
      <c r="B15" s="220"/>
      <c r="C15" s="220"/>
      <c r="D15" s="64"/>
      <c r="E15" s="64"/>
      <c r="F15" s="64"/>
      <c r="G15" s="64"/>
      <c r="H15" s="65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5"/>
      <c r="AA15" s="64"/>
      <c r="AB15" s="64"/>
      <c r="AC15" s="64"/>
      <c r="AD15" s="66"/>
    </row>
    <row r="16" spans="1:38" s="211" customFormat="1" ht="20.25" customHeight="1">
      <c r="A16" s="227" t="s">
        <v>172</v>
      </c>
      <c r="B16" s="220"/>
      <c r="C16" s="220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5"/>
      <c r="AA16" s="64"/>
      <c r="AB16" s="64"/>
      <c r="AC16" s="64"/>
      <c r="AD16" s="64"/>
    </row>
    <row r="17" spans="1:34" s="211" customFormat="1" ht="20.25" customHeight="1">
      <c r="A17" s="229" t="s">
        <v>173</v>
      </c>
      <c r="B17" s="212">
        <v>13</v>
      </c>
      <c r="C17" s="220"/>
      <c r="D17" s="76">
        <v>284</v>
      </c>
      <c r="E17" s="76"/>
      <c r="F17" s="76">
        <f>45270+1</f>
        <v>45271</v>
      </c>
      <c r="G17" s="76"/>
      <c r="H17" s="66">
        <v>0</v>
      </c>
      <c r="I17" s="24"/>
      <c r="J17" s="66">
        <v>0</v>
      </c>
      <c r="K17" s="64"/>
      <c r="L17" s="66">
        <v>0</v>
      </c>
      <c r="M17" s="76"/>
      <c r="N17" s="76">
        <v>-45555</v>
      </c>
      <c r="O17" s="76"/>
      <c r="P17" s="66">
        <v>0</v>
      </c>
      <c r="Q17" s="63"/>
      <c r="R17" s="66">
        <v>0</v>
      </c>
      <c r="S17" s="64"/>
      <c r="T17" s="66">
        <v>0</v>
      </c>
      <c r="U17" s="63"/>
      <c r="V17" s="66">
        <v>0</v>
      </c>
      <c r="W17" s="76"/>
      <c r="X17" s="76">
        <f>SUM(N17:P17)</f>
        <v>-45555</v>
      </c>
      <c r="Y17" s="76"/>
      <c r="Z17" s="66">
        <f>SUM(D17:L17,X17)</f>
        <v>0</v>
      </c>
      <c r="AA17" s="63"/>
      <c r="AB17" s="66">
        <v>0</v>
      </c>
      <c r="AC17" s="63"/>
      <c r="AD17" s="67">
        <f>+Z17+AB17</f>
        <v>0</v>
      </c>
    </row>
    <row r="18" spans="1:34" s="211" customFormat="1" ht="20.25" customHeight="1">
      <c r="A18" s="229" t="s">
        <v>174</v>
      </c>
      <c r="B18" s="212">
        <v>13</v>
      </c>
      <c r="C18" s="212"/>
      <c r="D18" s="66">
        <v>0</v>
      </c>
      <c r="E18" s="63"/>
      <c r="F18" s="66">
        <v>0</v>
      </c>
      <c r="G18" s="64"/>
      <c r="H18" s="66">
        <v>0</v>
      </c>
      <c r="I18" s="24"/>
      <c r="J18" s="66">
        <v>0</v>
      </c>
      <c r="K18" s="77"/>
      <c r="L18" s="66">
        <v>0</v>
      </c>
      <c r="M18" s="75"/>
      <c r="N18" s="76">
        <v>1971</v>
      </c>
      <c r="O18" s="75"/>
      <c r="P18" s="66">
        <v>0</v>
      </c>
      <c r="Q18" s="24"/>
      <c r="R18" s="66">
        <v>0</v>
      </c>
      <c r="S18" s="64"/>
      <c r="T18" s="66">
        <v>0</v>
      </c>
      <c r="U18" s="64"/>
      <c r="V18" s="66">
        <v>0</v>
      </c>
      <c r="W18" s="77"/>
      <c r="X18" s="76">
        <f>SUM(N18:P18)</f>
        <v>1971</v>
      </c>
      <c r="Y18" s="75"/>
      <c r="Z18" s="76">
        <f>SUM(D18:L18,X18)</f>
        <v>1971</v>
      </c>
      <c r="AA18" s="76"/>
      <c r="AB18" s="79">
        <v>0</v>
      </c>
      <c r="AC18" s="81"/>
      <c r="AD18" s="80">
        <f>+Z18+AB18</f>
        <v>1971</v>
      </c>
    </row>
    <row r="19" spans="1:34" s="211" customFormat="1" ht="20.25" customHeight="1">
      <c r="A19" s="229" t="s">
        <v>175</v>
      </c>
      <c r="B19" s="212">
        <v>17</v>
      </c>
      <c r="C19" s="212"/>
      <c r="D19" s="66">
        <v>0</v>
      </c>
      <c r="E19" s="64"/>
      <c r="F19" s="66">
        <v>0</v>
      </c>
      <c r="G19" s="64"/>
      <c r="H19" s="69">
        <v>0</v>
      </c>
      <c r="I19" s="64"/>
      <c r="J19" s="69">
        <v>0</v>
      </c>
      <c r="K19" s="77"/>
      <c r="L19" s="76">
        <f>-12609395-10260757</f>
        <v>-22870152</v>
      </c>
      <c r="M19" s="75"/>
      <c r="N19" s="66">
        <v>0</v>
      </c>
      <c r="O19" s="24"/>
      <c r="P19" s="69">
        <v>0</v>
      </c>
      <c r="Q19" s="24"/>
      <c r="R19" s="69">
        <v>0</v>
      </c>
      <c r="S19" s="64"/>
      <c r="T19" s="69">
        <v>0</v>
      </c>
      <c r="U19" s="64"/>
      <c r="V19" s="69">
        <v>0</v>
      </c>
      <c r="W19" s="64"/>
      <c r="X19" s="66">
        <f>SUM(N19:P19)</f>
        <v>0</v>
      </c>
      <c r="Y19" s="75"/>
      <c r="Z19" s="76">
        <f>SUM(D19:L19,X19)</f>
        <v>-22870152</v>
      </c>
      <c r="AA19" s="76"/>
      <c r="AB19" s="74">
        <f>-514-238</f>
        <v>-752</v>
      </c>
      <c r="AC19" s="81"/>
      <c r="AD19" s="83">
        <f>+Z19+AB19</f>
        <v>-22870904</v>
      </c>
    </row>
    <row r="20" spans="1:34" s="211" customFormat="1" ht="19.5" customHeight="1">
      <c r="A20" s="227" t="s">
        <v>176</v>
      </c>
      <c r="B20" s="212"/>
      <c r="C20" s="212"/>
      <c r="D20" s="84">
        <f>SUM(D17:D19)</f>
        <v>284</v>
      </c>
      <c r="E20" s="24"/>
      <c r="F20" s="84">
        <f>SUM(F17:F19)</f>
        <v>45271</v>
      </c>
      <c r="G20" s="24"/>
      <c r="H20" s="69">
        <f>SUM(H17:H19)</f>
        <v>0</v>
      </c>
      <c r="I20" s="24"/>
      <c r="J20" s="69">
        <f>SUM(J17:J19)</f>
        <v>0</v>
      </c>
      <c r="K20" s="62"/>
      <c r="L20" s="84">
        <f>SUM(L17:L19)</f>
        <v>-22870152</v>
      </c>
      <c r="M20" s="62"/>
      <c r="N20" s="84">
        <f>SUM(N17:N19)</f>
        <v>-43584</v>
      </c>
      <c r="O20" s="62"/>
      <c r="P20" s="69">
        <f>SUM(P17:P19)</f>
        <v>0</v>
      </c>
      <c r="Q20" s="62"/>
      <c r="R20" s="71">
        <v>0</v>
      </c>
      <c r="S20" s="62"/>
      <c r="T20" s="69">
        <f>SUM(T17:T19)</f>
        <v>0</v>
      </c>
      <c r="U20" s="62"/>
      <c r="V20" s="69">
        <f>SUM(V17:V19)</f>
        <v>0</v>
      </c>
      <c r="W20" s="62"/>
      <c r="X20" s="84">
        <f>SUM(X17:X19)</f>
        <v>-43584</v>
      </c>
      <c r="Y20" s="62"/>
      <c r="Z20" s="84">
        <f>SUM(Z17:Z19)</f>
        <v>-22868181</v>
      </c>
      <c r="AA20" s="62"/>
      <c r="AB20" s="84">
        <f>SUM(AB18:AB19)</f>
        <v>-752</v>
      </c>
      <c r="AC20" s="62"/>
      <c r="AD20" s="84">
        <f>SUM(AD18:AD19)</f>
        <v>-22868933</v>
      </c>
    </row>
    <row r="21" spans="1:34" s="232" customFormat="1" ht="6" customHeight="1">
      <c r="A21" s="230"/>
      <c r="B21" s="231"/>
      <c r="C21" s="231"/>
      <c r="D21" s="62"/>
      <c r="E21" s="24"/>
      <c r="F21" s="62"/>
      <c r="G21" s="62"/>
      <c r="H21" s="62"/>
      <c r="I21" s="62"/>
      <c r="J21" s="90"/>
      <c r="K21" s="24"/>
      <c r="L21" s="62"/>
      <c r="M21" s="24"/>
      <c r="N21" s="62"/>
      <c r="O21" s="24"/>
      <c r="P21" s="62"/>
      <c r="Q21" s="24"/>
      <c r="R21" s="62"/>
      <c r="S21" s="24"/>
      <c r="T21" s="62"/>
      <c r="U21" s="24"/>
      <c r="V21" s="62"/>
      <c r="W21" s="24"/>
      <c r="X21" s="62"/>
      <c r="Y21" s="24"/>
      <c r="Z21" s="62"/>
      <c r="AA21" s="24"/>
      <c r="AB21" s="62"/>
      <c r="AC21" s="24"/>
      <c r="AD21" s="62"/>
    </row>
    <row r="22" spans="1:34" s="232" customFormat="1" ht="17.5">
      <c r="A22" s="230"/>
      <c r="B22" s="231"/>
      <c r="C22" s="231"/>
      <c r="D22" s="62"/>
      <c r="E22" s="24"/>
      <c r="F22" s="62"/>
      <c r="G22" s="62"/>
      <c r="H22" s="62"/>
      <c r="I22" s="62"/>
      <c r="J22" s="62"/>
      <c r="K22" s="24"/>
      <c r="L22" s="62"/>
      <c r="M22" s="24"/>
      <c r="N22" s="62"/>
      <c r="O22" s="24"/>
      <c r="P22" s="62"/>
      <c r="Q22" s="24"/>
      <c r="R22" s="62"/>
      <c r="S22" s="24"/>
      <c r="T22" s="62"/>
      <c r="U22" s="24"/>
      <c r="V22" s="62"/>
      <c r="W22" s="24"/>
      <c r="X22" s="62"/>
      <c r="Y22" s="24"/>
      <c r="Z22" s="62"/>
      <c r="AA22" s="24"/>
      <c r="AB22" s="62"/>
      <c r="AC22" s="24"/>
      <c r="AD22" s="62"/>
    </row>
    <row r="23" spans="1:34" s="232" customFormat="1" ht="21.75" customHeight="1">
      <c r="A23" s="233" t="s">
        <v>177</v>
      </c>
      <c r="B23" s="228"/>
      <c r="C23" s="228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228"/>
      <c r="AF23" s="228"/>
      <c r="AG23" s="228"/>
      <c r="AH23" s="228"/>
    </row>
    <row r="24" spans="1:34" s="232" customFormat="1" ht="21.75" customHeight="1">
      <c r="A24" s="228" t="s">
        <v>177</v>
      </c>
      <c r="B24" s="228"/>
      <c r="C24" s="228"/>
      <c r="D24" s="66">
        <v>0</v>
      </c>
      <c r="E24" s="64"/>
      <c r="F24" s="66">
        <v>0</v>
      </c>
      <c r="G24" s="64"/>
      <c r="H24" s="66">
        <v>0</v>
      </c>
      <c r="I24" s="64"/>
      <c r="J24" s="66">
        <v>0</v>
      </c>
      <c r="K24" s="73"/>
      <c r="L24" s="66">
        <v>0</v>
      </c>
      <c r="M24" s="72"/>
      <c r="N24" s="69">
        <v>0</v>
      </c>
      <c r="O24" s="72"/>
      <c r="P24" s="69">
        <v>0</v>
      </c>
      <c r="Q24" s="72"/>
      <c r="R24" s="66">
        <v>0</v>
      </c>
      <c r="S24" s="72"/>
      <c r="T24" s="69">
        <v>0</v>
      </c>
      <c r="U24" s="72"/>
      <c r="V24" s="69">
        <v>0</v>
      </c>
      <c r="W24" s="63"/>
      <c r="X24" s="69">
        <v>0</v>
      </c>
      <c r="Y24" s="63"/>
      <c r="Z24" s="69">
        <f>SUM(N24:P24)</f>
        <v>0</v>
      </c>
      <c r="AA24" s="63"/>
      <c r="AB24" s="74">
        <v>-51</v>
      </c>
      <c r="AC24" s="63"/>
      <c r="AD24" s="83">
        <f>+Z24+AB24</f>
        <v>-51</v>
      </c>
      <c r="AE24" s="44"/>
      <c r="AF24" s="43"/>
      <c r="AG24" s="228"/>
      <c r="AH24" s="228"/>
    </row>
    <row r="25" spans="1:34" s="232" customFormat="1" ht="21.75" customHeight="1">
      <c r="A25" s="233" t="s">
        <v>178</v>
      </c>
      <c r="B25" s="228"/>
      <c r="C25" s="228"/>
      <c r="D25" s="71">
        <f>SUM(D24)</f>
        <v>0</v>
      </c>
      <c r="E25" s="72"/>
      <c r="F25" s="71">
        <f>SUM(F24)</f>
        <v>0</v>
      </c>
      <c r="G25" s="72"/>
      <c r="H25" s="71">
        <f>SUM(H24)</f>
        <v>0</v>
      </c>
      <c r="I25" s="72"/>
      <c r="J25" s="71">
        <f>SUM(J24)</f>
        <v>0</v>
      </c>
      <c r="K25" s="72"/>
      <c r="L25" s="71">
        <f>SUM(L24)</f>
        <v>0</v>
      </c>
      <c r="M25" s="72"/>
      <c r="N25" s="71">
        <f>SUM(N24)</f>
        <v>0</v>
      </c>
      <c r="O25" s="72"/>
      <c r="P25" s="71">
        <f>SUM(P24)</f>
        <v>0</v>
      </c>
      <c r="Q25" s="72"/>
      <c r="R25" s="71">
        <v>0</v>
      </c>
      <c r="S25" s="72"/>
      <c r="T25" s="71">
        <f>SUM(T24)</f>
        <v>0</v>
      </c>
      <c r="U25" s="72"/>
      <c r="V25" s="71">
        <f>SUM(V24)</f>
        <v>0</v>
      </c>
      <c r="W25" s="72"/>
      <c r="X25" s="71">
        <f>SUM(X24)</f>
        <v>0</v>
      </c>
      <c r="Y25" s="72"/>
      <c r="Z25" s="71">
        <f>SUM(Z24)</f>
        <v>0</v>
      </c>
      <c r="AA25" s="72"/>
      <c r="AB25" s="127">
        <f>SUM(AB24)</f>
        <v>-51</v>
      </c>
      <c r="AC25" s="72"/>
      <c r="AD25" s="87">
        <f>SUM(AD24)</f>
        <v>-51</v>
      </c>
      <c r="AE25" s="228"/>
      <c r="AF25" s="45"/>
      <c r="AG25" s="228"/>
      <c r="AH25" s="228"/>
    </row>
    <row r="26" spans="1:34" s="232" customFormat="1" ht="20.25" customHeight="1">
      <c r="A26" s="230" t="s">
        <v>185</v>
      </c>
      <c r="B26" s="231"/>
      <c r="C26" s="231"/>
      <c r="D26" s="83">
        <f>SUM(D20,D25)</f>
        <v>284</v>
      </c>
      <c r="E26" s="75"/>
      <c r="F26" s="83">
        <f>SUM(F20,F25)</f>
        <v>45271</v>
      </c>
      <c r="G26" s="62"/>
      <c r="H26" s="69">
        <f>SUM(H20,H25)</f>
        <v>0</v>
      </c>
      <c r="I26" s="62"/>
      <c r="J26" s="69">
        <f>SUM(J20,J25)</f>
        <v>0</v>
      </c>
      <c r="K26" s="24"/>
      <c r="L26" s="83">
        <f>SUM(L20,L25)</f>
        <v>-22870152</v>
      </c>
      <c r="M26" s="75"/>
      <c r="N26" s="83">
        <f>SUM(N20,N25)</f>
        <v>-43584</v>
      </c>
      <c r="O26" s="24"/>
      <c r="P26" s="69">
        <f>SUM(P20,P25)</f>
        <v>0</v>
      </c>
      <c r="Q26" s="24"/>
      <c r="R26" s="71">
        <v>0</v>
      </c>
      <c r="S26" s="24"/>
      <c r="T26" s="69">
        <f>SUM(T20,T25)</f>
        <v>0</v>
      </c>
      <c r="U26" s="24"/>
      <c r="V26" s="69">
        <f>SUM(V20,V25)</f>
        <v>0</v>
      </c>
      <c r="W26" s="24"/>
      <c r="X26" s="83">
        <f>SUM(X20,X25)</f>
        <v>-43584</v>
      </c>
      <c r="Y26" s="24"/>
      <c r="Z26" s="83">
        <f>SUM(Z20,Z25)</f>
        <v>-22868181</v>
      </c>
      <c r="AA26" s="24"/>
      <c r="AB26" s="83">
        <f>SUM(AB20,AB25)</f>
        <v>-803</v>
      </c>
      <c r="AC26" s="24"/>
      <c r="AD26" s="83">
        <f>SUM(AD20,AD25)</f>
        <v>-22868984</v>
      </c>
    </row>
    <row r="27" spans="1:34" s="251" customFormat="1" ht="6" customHeight="1">
      <c r="A27" s="249"/>
      <c r="B27" s="250"/>
      <c r="C27" s="250"/>
      <c r="D27" s="67"/>
      <c r="E27" s="67"/>
      <c r="F27" s="67"/>
      <c r="G27" s="67"/>
      <c r="H27" s="67"/>
      <c r="I27" s="67"/>
      <c r="J27" s="66"/>
      <c r="K27" s="67"/>
      <c r="L27" s="63"/>
      <c r="M27" s="67"/>
      <c r="N27" s="67"/>
      <c r="O27" s="67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</row>
    <row r="28" spans="1:34" s="251" customFormat="1" ht="21" customHeight="1">
      <c r="A28" s="249"/>
      <c r="B28" s="250"/>
      <c r="C28" s="250"/>
      <c r="D28" s="67"/>
      <c r="E28" s="67"/>
      <c r="F28" s="67"/>
      <c r="G28" s="67"/>
      <c r="H28" s="64"/>
      <c r="I28" s="67"/>
      <c r="J28" s="66"/>
      <c r="K28" s="67"/>
      <c r="L28" s="63"/>
      <c r="M28" s="67"/>
      <c r="N28" s="67"/>
      <c r="O28" s="67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</row>
    <row r="29" spans="1:34" s="211" customFormat="1" ht="20.25" customHeight="1">
      <c r="A29" s="224" t="s">
        <v>186</v>
      </c>
      <c r="B29" s="220"/>
      <c r="C29" s="220"/>
      <c r="D29" s="62"/>
      <c r="E29" s="62"/>
      <c r="F29" s="62"/>
      <c r="G29" s="62"/>
      <c r="H29" s="62"/>
      <c r="I29" s="62"/>
      <c r="J29" s="66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</row>
    <row r="30" spans="1:34" s="211" customFormat="1" ht="20.25" customHeight="1">
      <c r="A30" s="211" t="s">
        <v>115</v>
      </c>
      <c r="B30" s="212"/>
      <c r="C30" s="212"/>
      <c r="D30" s="66">
        <v>0</v>
      </c>
      <c r="E30" s="65"/>
      <c r="F30" s="66">
        <v>0</v>
      </c>
      <c r="G30" s="65"/>
      <c r="H30" s="66">
        <v>0</v>
      </c>
      <c r="I30" s="65"/>
      <c r="J30" s="66">
        <v>0</v>
      </c>
      <c r="K30" s="75"/>
      <c r="L30" s="79">
        <f>'SI (9ด)'!D41</f>
        <v>18647990</v>
      </c>
      <c r="M30" s="78"/>
      <c r="N30" s="66">
        <v>0</v>
      </c>
      <c r="O30" s="65"/>
      <c r="P30" s="66">
        <v>0</v>
      </c>
      <c r="Q30" s="65"/>
      <c r="R30" s="66">
        <v>0</v>
      </c>
      <c r="S30" s="65"/>
      <c r="T30" s="66">
        <v>0</v>
      </c>
      <c r="U30" s="65"/>
      <c r="V30" s="66">
        <v>0</v>
      </c>
      <c r="W30" s="65"/>
      <c r="X30" s="66">
        <f>SUM(N30:V30)</f>
        <v>0</v>
      </c>
      <c r="Y30" s="75"/>
      <c r="Z30" s="79">
        <f>SUM(D30:L30,X30)</f>
        <v>18647990</v>
      </c>
      <c r="AA30" s="75"/>
      <c r="AB30" s="74">
        <f>'SCI (9ด)'!C23</f>
        <v>1924</v>
      </c>
      <c r="AC30" s="75"/>
      <c r="AD30" s="74">
        <f>+Z30+AB30</f>
        <v>18649914</v>
      </c>
    </row>
    <row r="31" spans="1:34" s="211" customFormat="1" ht="20.25" customHeight="1">
      <c r="A31" s="211" t="s">
        <v>123</v>
      </c>
      <c r="B31" s="212"/>
      <c r="C31" s="212"/>
      <c r="D31" s="66">
        <v>0</v>
      </c>
      <c r="E31" s="64"/>
      <c r="F31" s="69">
        <v>0</v>
      </c>
      <c r="G31" s="66"/>
      <c r="H31" s="66">
        <v>0</v>
      </c>
      <c r="I31" s="64"/>
      <c r="J31" s="66">
        <v>0</v>
      </c>
      <c r="K31" s="63"/>
      <c r="L31" s="66">
        <v>0</v>
      </c>
      <c r="M31" s="64"/>
      <c r="N31" s="69">
        <v>0</v>
      </c>
      <c r="O31" s="64"/>
      <c r="P31" s="69">
        <v>0</v>
      </c>
      <c r="Q31" s="64"/>
      <c r="R31" s="82">
        <f>'SCI (9ด)'!C13</f>
        <v>-10895</v>
      </c>
      <c r="S31" s="64"/>
      <c r="T31" s="79">
        <f>'SCI (9ด)'!C14+'SCI (9ด)'!C17</f>
        <v>619045</v>
      </c>
      <c r="U31" s="64"/>
      <c r="V31" s="82">
        <v>0</v>
      </c>
      <c r="W31" s="64"/>
      <c r="X31" s="79">
        <f>SUM(N31:V31)</f>
        <v>608150</v>
      </c>
      <c r="Y31" s="63"/>
      <c r="Z31" s="79">
        <f>SUM(D31:L31,X31)</f>
        <v>608150</v>
      </c>
      <c r="AA31" s="63"/>
      <c r="AB31" s="66">
        <v>0</v>
      </c>
      <c r="AC31" s="63"/>
      <c r="AD31" s="83">
        <f>+Z31+AB31</f>
        <v>608150</v>
      </c>
    </row>
    <row r="32" spans="1:34" s="211" customFormat="1" ht="20.25" customHeight="1">
      <c r="A32" s="224" t="s">
        <v>187</v>
      </c>
      <c r="B32" s="220"/>
      <c r="C32" s="220"/>
      <c r="D32" s="70">
        <f>SUM(D30:D31)</f>
        <v>0</v>
      </c>
      <c r="E32" s="24"/>
      <c r="F32" s="70">
        <f>SUM(F30:F31)</f>
        <v>0</v>
      </c>
      <c r="G32" s="72"/>
      <c r="H32" s="70">
        <f>SUM(H30:H31)</f>
        <v>0</v>
      </c>
      <c r="I32" s="72"/>
      <c r="J32" s="70">
        <f>SUM(J30:J31)</f>
        <v>0</v>
      </c>
      <c r="K32" s="24"/>
      <c r="L32" s="84">
        <f>SUM(L30:L31)</f>
        <v>18647990</v>
      </c>
      <c r="M32" s="24"/>
      <c r="N32" s="84">
        <f>SUM(N30:N31)</f>
        <v>0</v>
      </c>
      <c r="O32" s="63"/>
      <c r="P32" s="84">
        <f>SUM(P30:P31)</f>
        <v>0</v>
      </c>
      <c r="Q32" s="64"/>
      <c r="R32" s="84">
        <f>SUM(R30:R31)</f>
        <v>-10895</v>
      </c>
      <c r="S32" s="64"/>
      <c r="T32" s="84">
        <f>SUM(T30:T31)</f>
        <v>619045</v>
      </c>
      <c r="U32" s="64"/>
      <c r="V32" s="84">
        <f>SUM(V30:V31)</f>
        <v>0</v>
      </c>
      <c r="W32" s="64"/>
      <c r="X32" s="84">
        <f>SUM(X30:X31)</f>
        <v>608150</v>
      </c>
      <c r="Y32" s="24"/>
      <c r="Z32" s="84">
        <f>SUM(Z30:Z31)</f>
        <v>19256140</v>
      </c>
      <c r="AA32" s="24"/>
      <c r="AB32" s="84">
        <f>SUM(AB30:AB31)</f>
        <v>1924</v>
      </c>
      <c r="AC32" s="24"/>
      <c r="AD32" s="84">
        <f>SUM(AD30:AD31)</f>
        <v>19258064</v>
      </c>
    </row>
    <row r="33" spans="1:32" s="211" customFormat="1" ht="20.25" customHeight="1" thickBot="1">
      <c r="A33" s="224" t="s">
        <v>188</v>
      </c>
      <c r="B33" s="220"/>
      <c r="C33" s="220"/>
      <c r="D33" s="89">
        <f>D14+D26+D32</f>
        <v>2974210</v>
      </c>
      <c r="E33" s="74"/>
      <c r="F33" s="89">
        <f>F14+F26+F32</f>
        <v>22551567</v>
      </c>
      <c r="G33" s="74"/>
      <c r="H33" s="89">
        <f>H14+H26+H32</f>
        <v>-669657</v>
      </c>
      <c r="I33" s="74"/>
      <c r="J33" s="89">
        <f>J14+J26+J32</f>
        <v>500000</v>
      </c>
      <c r="K33" s="74"/>
      <c r="L33" s="89">
        <f>L14+L26+L32</f>
        <v>52380353</v>
      </c>
      <c r="M33" s="74"/>
      <c r="N33" s="89">
        <f>N14+N26+N32</f>
        <v>50944</v>
      </c>
      <c r="O33" s="74"/>
      <c r="P33" s="89">
        <f>P14+P26+P32</f>
        <v>161187</v>
      </c>
      <c r="Q33" s="74"/>
      <c r="R33" s="89">
        <f>R14+R26+R32</f>
        <v>0</v>
      </c>
      <c r="S33" s="74"/>
      <c r="T33" s="89">
        <f>T14+T26+T32</f>
        <v>101683</v>
      </c>
      <c r="U33" s="74"/>
      <c r="V33" s="89">
        <f>V14+V26+V32</f>
        <v>36424</v>
      </c>
      <c r="W33" s="74"/>
      <c r="X33" s="89">
        <f>X14+X26+X32</f>
        <v>350238</v>
      </c>
      <c r="Y33" s="74"/>
      <c r="Z33" s="89">
        <f>Z14+Z26+Z32</f>
        <v>78086711</v>
      </c>
      <c r="AA33" s="74"/>
      <c r="AB33" s="89">
        <f>AB14+AB26+AB32</f>
        <v>126891</v>
      </c>
      <c r="AC33" s="74"/>
      <c r="AD33" s="89">
        <f>AD14+AD26+AD32</f>
        <v>78213602</v>
      </c>
      <c r="AE33" s="24"/>
      <c r="AF33" s="24"/>
    </row>
    <row r="34" spans="1:32" s="211" customFormat="1" ht="20.25" hidden="1" customHeight="1" thickTop="1">
      <c r="A34" s="240"/>
      <c r="B34" s="241"/>
      <c r="C34" s="241"/>
      <c r="D34" s="23"/>
      <c r="E34" s="23"/>
      <c r="F34" s="23"/>
      <c r="G34" s="23"/>
      <c r="H34" s="23"/>
      <c r="I34" s="23"/>
      <c r="J34" s="23"/>
      <c r="K34" s="23"/>
      <c r="L34" s="23">
        <f>SFP!D105-L33</f>
        <v>0</v>
      </c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>
        <f>SFP!D107-Z33</f>
        <v>0</v>
      </c>
      <c r="AA34" s="23"/>
      <c r="AB34" s="23"/>
      <c r="AC34" s="23"/>
      <c r="AD34" s="33">
        <f>SFP!D109-AD33</f>
        <v>0</v>
      </c>
      <c r="AE34" s="24"/>
      <c r="AF34" s="24"/>
    </row>
    <row r="35" spans="1:32" s="211" customFormat="1" ht="20.25" customHeight="1" thickTop="1">
      <c r="A35" s="208"/>
      <c r="B35" s="241"/>
      <c r="C35" s="241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4"/>
      <c r="AF35" s="24"/>
    </row>
    <row r="36" spans="1:32" ht="20.25" customHeight="1">
      <c r="B36" s="242"/>
      <c r="C36" s="242"/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  <c r="AA36" s="243"/>
      <c r="AB36" s="243"/>
      <c r="AC36" s="243"/>
      <c r="AD36" s="243"/>
    </row>
    <row r="37" spans="1:32" ht="20.25" customHeight="1">
      <c r="D37" s="243"/>
      <c r="E37" s="243"/>
      <c r="F37" s="243"/>
      <c r="G37" s="243"/>
      <c r="H37" s="243"/>
      <c r="I37" s="243"/>
      <c r="J37" s="243"/>
      <c r="K37" s="243"/>
      <c r="L37" s="25"/>
      <c r="M37" s="243"/>
      <c r="N37" s="244"/>
      <c r="O37" s="244"/>
      <c r="P37" s="244"/>
      <c r="Q37" s="244"/>
      <c r="R37" s="244"/>
      <c r="S37" s="244"/>
      <c r="T37" s="244"/>
      <c r="U37" s="244"/>
      <c r="V37" s="246"/>
      <c r="W37" s="244"/>
      <c r="X37" s="244"/>
      <c r="Y37" s="243"/>
      <c r="Z37" s="244"/>
      <c r="AA37" s="244"/>
      <c r="AB37" s="244"/>
      <c r="AC37" s="244"/>
      <c r="AD37" s="244"/>
    </row>
    <row r="38" spans="1:32" ht="20.25" customHeight="1">
      <c r="T38" s="244"/>
      <c r="V38" s="246"/>
    </row>
    <row r="39" spans="1:32">
      <c r="T39" s="244"/>
    </row>
    <row r="40" spans="1:32" ht="20.25" customHeight="1"/>
    <row r="41" spans="1:32" ht="20.25" customHeight="1"/>
    <row r="42" spans="1:32" ht="20.25" customHeight="1"/>
    <row r="43" spans="1:32" ht="20.25" customHeight="1"/>
    <row r="59" spans="6:10">
      <c r="F59" s="245"/>
      <c r="J59" s="248"/>
    </row>
  </sheetData>
  <mergeCells count="8">
    <mergeCell ref="J8:L8"/>
    <mergeCell ref="A1:AD1"/>
    <mergeCell ref="A2:AD2"/>
    <mergeCell ref="A3:AD3"/>
    <mergeCell ref="A4:AD4"/>
    <mergeCell ref="A5:AD5"/>
    <mergeCell ref="A6:AD6"/>
    <mergeCell ref="N8:X8"/>
  </mergeCells>
  <pageMargins left="0.8" right="0.5" top="1" bottom="0.8" header="0.8" footer="0.3"/>
  <pageSetup paperSize="9" scale="65" firstPageNumber="11" orientation="landscape" useFirstPageNumber="1" r:id="rId1"/>
  <headerFooter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AN73"/>
  <sheetViews>
    <sheetView view="pageBreakPreview" zoomScale="80" zoomScaleNormal="110" zoomScaleSheetLayoutView="80" workbookViewId="0">
      <selection activeCell="R14" sqref="R14"/>
    </sheetView>
  </sheetViews>
  <sheetFormatPr defaultColWidth="10.59765625" defaultRowHeight="20"/>
  <cols>
    <col min="1" max="1" width="46.3984375" style="208" customWidth="1"/>
    <col min="2" max="2" width="7.69921875" style="209" bestFit="1" customWidth="1"/>
    <col min="3" max="3" width="1.3984375" style="209" customWidth="1"/>
    <col min="4" max="4" width="14.09765625" style="247" customWidth="1"/>
    <col min="5" max="5" width="1.3984375" style="247" customWidth="1"/>
    <col min="6" max="6" width="14.09765625" style="247" customWidth="1"/>
    <col min="7" max="7" width="1.3984375" style="247" customWidth="1"/>
    <col min="8" max="8" width="14.09765625" style="247" customWidth="1"/>
    <col min="9" max="9" width="1.3984375" style="247" customWidth="1"/>
    <col min="10" max="10" width="14.09765625" style="245" customWidth="1"/>
    <col min="11" max="11" width="1.3984375" style="245" customWidth="1"/>
    <col min="12" max="12" width="14.09765625" style="245" customWidth="1"/>
    <col min="13" max="13" width="1.3984375" style="245" customWidth="1"/>
    <col min="14" max="14" width="14.09765625" style="245" customWidth="1"/>
    <col min="15" max="15" width="1.3984375" style="245" customWidth="1"/>
    <col min="16" max="16" width="14.09765625" style="245" customWidth="1"/>
    <col min="17" max="17" width="1.3984375" style="245" customWidth="1"/>
    <col min="18" max="18" width="17.3984375" style="245" customWidth="1"/>
    <col min="19" max="19" width="1.3984375" style="245" customWidth="1"/>
    <col min="20" max="20" width="14.09765625" style="245" customWidth="1"/>
    <col min="21" max="21" width="1.3984375" style="245" customWidth="1"/>
    <col min="22" max="22" width="14.09765625" style="245" customWidth="1"/>
    <col min="23" max="23" width="1" style="208" customWidth="1"/>
    <col min="24" max="16384" width="10.59765625" style="208"/>
  </cols>
  <sheetData>
    <row r="1" spans="1:40" s="253" customFormat="1" ht="24" customHeight="1">
      <c r="A1" s="291" t="s">
        <v>0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</row>
    <row r="2" spans="1:40" s="253" customFormat="1" ht="24" customHeight="1">
      <c r="A2" s="297" t="s">
        <v>189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M2" s="252"/>
      <c r="AN2" s="252"/>
    </row>
    <row r="3" spans="1:40" s="253" customFormat="1" ht="24" customHeight="1">
      <c r="A3" s="291" t="s">
        <v>6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</row>
    <row r="4" spans="1:40" s="253" customFormat="1" ht="24" customHeight="1">
      <c r="A4" s="291" t="s">
        <v>132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52"/>
      <c r="X4" s="252"/>
      <c r="Y4" s="254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</row>
    <row r="5" spans="1:40" s="255" customFormat="1" ht="24" customHeight="1">
      <c r="A5" s="291" t="s">
        <v>12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</row>
    <row r="6" spans="1:40" ht="24" customHeight="1">
      <c r="A6" s="292" t="s">
        <v>3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</row>
    <row r="7" spans="1:40" ht="9" customHeight="1"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</row>
    <row r="8" spans="1:40" s="256" customFormat="1" ht="21.65" customHeight="1">
      <c r="B8" s="257"/>
      <c r="C8" s="257"/>
      <c r="D8" s="258"/>
      <c r="E8" s="258"/>
      <c r="F8" s="258"/>
      <c r="G8" s="258"/>
      <c r="H8" s="296" t="s">
        <v>79</v>
      </c>
      <c r="I8" s="296"/>
      <c r="J8" s="296"/>
      <c r="K8" s="258"/>
      <c r="L8" s="296" t="s">
        <v>83</v>
      </c>
      <c r="M8" s="296"/>
      <c r="N8" s="296"/>
      <c r="O8" s="296"/>
      <c r="P8" s="296"/>
      <c r="Q8" s="296"/>
      <c r="R8" s="296"/>
      <c r="S8" s="296"/>
      <c r="T8" s="296"/>
      <c r="U8" s="258"/>
      <c r="V8" s="258"/>
    </row>
    <row r="9" spans="1:40" s="256" customFormat="1" ht="21.65" customHeight="1">
      <c r="B9" s="257"/>
      <c r="C9" s="257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 t="s">
        <v>190</v>
      </c>
      <c r="S9" s="258"/>
      <c r="T9" s="258"/>
      <c r="U9" s="258"/>
      <c r="V9" s="258"/>
    </row>
    <row r="10" spans="1:40" s="256" customFormat="1" ht="21.65" customHeight="1">
      <c r="B10" s="257"/>
      <c r="C10" s="257"/>
      <c r="D10" s="258"/>
      <c r="E10" s="258"/>
      <c r="F10" s="258"/>
      <c r="G10" s="258"/>
      <c r="H10" s="258"/>
      <c r="I10" s="258"/>
      <c r="J10" s="259"/>
      <c r="K10" s="258"/>
      <c r="L10" s="258" t="s">
        <v>137</v>
      </c>
      <c r="M10" s="258"/>
      <c r="N10" s="258" t="s">
        <v>141</v>
      </c>
      <c r="O10" s="258"/>
      <c r="P10" s="258" t="s">
        <v>142</v>
      </c>
      <c r="Q10" s="258"/>
      <c r="R10" s="258" t="s">
        <v>191</v>
      </c>
      <c r="S10" s="258"/>
      <c r="T10" s="258" t="s">
        <v>143</v>
      </c>
      <c r="U10" s="258"/>
      <c r="V10" s="258"/>
    </row>
    <row r="11" spans="1:40" s="256" customFormat="1" ht="21.65" customHeight="1">
      <c r="B11" s="257"/>
      <c r="C11" s="257"/>
      <c r="D11" s="258" t="s">
        <v>146</v>
      </c>
      <c r="E11" s="258"/>
      <c r="F11" s="258" t="s">
        <v>147</v>
      </c>
      <c r="G11" s="258"/>
      <c r="H11" s="258" t="s">
        <v>149</v>
      </c>
      <c r="I11" s="258"/>
      <c r="J11" s="258" t="s">
        <v>150</v>
      </c>
      <c r="K11" s="258"/>
      <c r="L11" s="258" t="s">
        <v>140</v>
      </c>
      <c r="M11" s="258"/>
      <c r="N11" s="258" t="s">
        <v>152</v>
      </c>
      <c r="O11" s="258"/>
      <c r="P11" s="258" t="s">
        <v>139</v>
      </c>
      <c r="Q11" s="258"/>
      <c r="R11" s="258" t="s">
        <v>160</v>
      </c>
      <c r="S11" s="258"/>
      <c r="T11" s="258" t="s">
        <v>155</v>
      </c>
      <c r="U11" s="258"/>
      <c r="V11" s="258" t="s">
        <v>144</v>
      </c>
    </row>
    <row r="12" spans="1:40" s="256" customFormat="1" ht="21.65" customHeight="1">
      <c r="B12" s="260" t="s">
        <v>4</v>
      </c>
      <c r="C12" s="260"/>
      <c r="D12" s="261" t="s">
        <v>158</v>
      </c>
      <c r="E12" s="258"/>
      <c r="F12" s="261" t="s">
        <v>159</v>
      </c>
      <c r="G12" s="258"/>
      <c r="H12" s="261" t="s">
        <v>161</v>
      </c>
      <c r="I12" s="258"/>
      <c r="J12" s="261" t="s">
        <v>162</v>
      </c>
      <c r="K12" s="258"/>
      <c r="L12" s="261" t="s">
        <v>192</v>
      </c>
      <c r="M12" s="258"/>
      <c r="N12" s="261" t="s">
        <v>164</v>
      </c>
      <c r="O12" s="258"/>
      <c r="P12" s="261" t="s">
        <v>167</v>
      </c>
      <c r="Q12" s="258"/>
      <c r="R12" s="261" t="s">
        <v>108</v>
      </c>
      <c r="S12" s="258"/>
      <c r="T12" s="261" t="s">
        <v>156</v>
      </c>
      <c r="U12" s="258"/>
      <c r="V12" s="261" t="s">
        <v>156</v>
      </c>
    </row>
    <row r="13" spans="1:40" s="256" customFormat="1" ht="21.65" customHeight="1">
      <c r="A13" s="262"/>
      <c r="B13" s="260"/>
      <c r="C13" s="260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</row>
    <row r="14" spans="1:40" s="256" customFormat="1" ht="21.65" customHeight="1">
      <c r="A14" s="262" t="s">
        <v>193</v>
      </c>
      <c r="D14" s="98">
        <v>2973554</v>
      </c>
      <c r="E14" s="98"/>
      <c r="F14" s="98">
        <v>22446531</v>
      </c>
      <c r="G14" s="98"/>
      <c r="H14" s="98">
        <v>500000</v>
      </c>
      <c r="I14" s="99"/>
      <c r="J14" s="98">
        <v>50882428</v>
      </c>
      <c r="K14" s="100"/>
      <c r="L14" s="98">
        <v>146535</v>
      </c>
      <c r="M14" s="99"/>
      <c r="N14" s="98">
        <v>161187</v>
      </c>
      <c r="O14" s="98"/>
      <c r="P14" s="98">
        <v>16556</v>
      </c>
      <c r="Q14" s="98"/>
      <c r="R14" s="98">
        <v>-893150</v>
      </c>
      <c r="S14" s="99"/>
      <c r="T14" s="98">
        <f>SUM(L14:R14)</f>
        <v>-568872</v>
      </c>
      <c r="U14" s="99"/>
      <c r="V14" s="98">
        <f>SUM(D14+F14+H14+J14+T14)</f>
        <v>76233641</v>
      </c>
    </row>
    <row r="15" spans="1:40" s="256" customFormat="1" ht="21.65" customHeight="1">
      <c r="A15" s="262" t="s">
        <v>171</v>
      </c>
      <c r="B15" s="263"/>
      <c r="C15" s="263"/>
      <c r="D15" s="101"/>
      <c r="E15" s="101"/>
      <c r="F15" s="101"/>
      <c r="G15" s="101"/>
      <c r="H15" s="98"/>
      <c r="I15" s="102"/>
      <c r="J15" s="101"/>
      <c r="K15" s="100"/>
      <c r="L15" s="101"/>
      <c r="M15" s="102"/>
      <c r="N15" s="102"/>
      <c r="O15" s="102"/>
      <c r="P15" s="102"/>
      <c r="Q15" s="102"/>
      <c r="R15" s="102"/>
      <c r="S15" s="102"/>
      <c r="T15" s="102"/>
      <c r="U15" s="102"/>
      <c r="V15" s="101"/>
    </row>
    <row r="16" spans="1:40" s="256" customFormat="1" ht="21.65" customHeight="1">
      <c r="A16" s="256" t="s">
        <v>173</v>
      </c>
      <c r="B16" s="257">
        <v>13</v>
      </c>
      <c r="C16" s="257"/>
      <c r="D16" s="101">
        <v>372</v>
      </c>
      <c r="E16" s="101"/>
      <c r="F16" s="101">
        <v>59765</v>
      </c>
      <c r="G16" s="101"/>
      <c r="H16" s="93">
        <v>0</v>
      </c>
      <c r="I16" s="94"/>
      <c r="J16" s="93">
        <v>0</v>
      </c>
      <c r="K16" s="103"/>
      <c r="L16" s="101">
        <v>-60137</v>
      </c>
      <c r="M16" s="102"/>
      <c r="N16" s="93">
        <v>0</v>
      </c>
      <c r="O16" s="94"/>
      <c r="P16" s="93">
        <v>0</v>
      </c>
      <c r="Q16" s="94">
        <v>0</v>
      </c>
      <c r="R16" s="93">
        <v>0</v>
      </c>
      <c r="S16" s="102"/>
      <c r="T16" s="98">
        <f>SUM(L16:R16)</f>
        <v>-60137</v>
      </c>
      <c r="U16" s="102"/>
      <c r="V16" s="101">
        <f>SUM(D16+F16+H16+J16+T16)</f>
        <v>0</v>
      </c>
    </row>
    <row r="17" spans="1:32" s="256" customFormat="1" ht="21.65" customHeight="1">
      <c r="A17" s="256" t="s">
        <v>174</v>
      </c>
      <c r="B17" s="257">
        <v>13</v>
      </c>
      <c r="C17" s="257"/>
      <c r="D17" s="93">
        <v>0</v>
      </c>
      <c r="E17" s="93"/>
      <c r="F17" s="93">
        <v>0</v>
      </c>
      <c r="G17" s="93"/>
      <c r="H17" s="93">
        <v>0</v>
      </c>
      <c r="I17" s="94"/>
      <c r="J17" s="91">
        <v>0</v>
      </c>
      <c r="K17" s="100"/>
      <c r="L17" s="98">
        <v>6948</v>
      </c>
      <c r="M17" s="102"/>
      <c r="N17" s="93">
        <v>0</v>
      </c>
      <c r="O17" s="93"/>
      <c r="P17" s="93">
        <v>0</v>
      </c>
      <c r="Q17" s="93"/>
      <c r="R17" s="93">
        <v>0</v>
      </c>
      <c r="S17" s="102"/>
      <c r="T17" s="98">
        <f t="shared" ref="T17" si="0">SUM(L17:R17)</f>
        <v>6948</v>
      </c>
      <c r="U17" s="102"/>
      <c r="V17" s="101">
        <f>SUM(D17+F17+H17+J17+T17)</f>
        <v>6948</v>
      </c>
    </row>
    <row r="18" spans="1:32" s="256" customFormat="1" ht="21.65" customHeight="1">
      <c r="A18" s="256" t="s">
        <v>175</v>
      </c>
      <c r="B18" s="257">
        <v>17</v>
      </c>
      <c r="C18" s="257"/>
      <c r="D18" s="93">
        <v>0</v>
      </c>
      <c r="E18" s="93"/>
      <c r="F18" s="93">
        <v>0</v>
      </c>
      <c r="G18" s="91"/>
      <c r="H18" s="93">
        <v>0</v>
      </c>
      <c r="I18" s="98"/>
      <c r="J18" s="101">
        <v>-21202058</v>
      </c>
      <c r="K18" s="100"/>
      <c r="L18" s="132">
        <v>0</v>
      </c>
      <c r="M18" s="93"/>
      <c r="N18" s="93">
        <v>0</v>
      </c>
      <c r="O18" s="93"/>
      <c r="P18" s="93">
        <v>0</v>
      </c>
      <c r="Q18" s="93"/>
      <c r="R18" s="93">
        <v>0</v>
      </c>
      <c r="S18" s="101"/>
      <c r="T18" s="104">
        <f>SUM(L18:R18)</f>
        <v>0</v>
      </c>
      <c r="U18" s="101"/>
      <c r="V18" s="101">
        <f>SUM(D18+F18+H18+J18+T18)</f>
        <v>-21202058</v>
      </c>
    </row>
    <row r="19" spans="1:32" s="256" customFormat="1" ht="21.65" customHeight="1">
      <c r="A19" s="262" t="s">
        <v>185</v>
      </c>
      <c r="B19" s="263"/>
      <c r="C19" s="263"/>
      <c r="D19" s="105">
        <f>SUM(D16:D18)</f>
        <v>372</v>
      </c>
      <c r="E19" s="102"/>
      <c r="F19" s="105">
        <f>SUM(F16:F18)</f>
        <v>59765</v>
      </c>
      <c r="G19" s="98"/>
      <c r="H19" s="105">
        <f>SUM(H16:H18)</f>
        <v>0</v>
      </c>
      <c r="I19" s="102"/>
      <c r="J19" s="105">
        <f>SUM(J16:J18)</f>
        <v>-21202058</v>
      </c>
      <c r="K19" s="100"/>
      <c r="L19" s="105">
        <f>SUM(L16:L18)</f>
        <v>-53189</v>
      </c>
      <c r="M19" s="102"/>
      <c r="N19" s="96">
        <f>SUM(N16:N18)</f>
        <v>0</v>
      </c>
      <c r="O19" s="91"/>
      <c r="P19" s="96">
        <f>SUM(P16:P18)</f>
        <v>0</v>
      </c>
      <c r="Q19" s="91"/>
      <c r="R19" s="96">
        <f>SUM(R16:R18)</f>
        <v>0</v>
      </c>
      <c r="S19" s="102"/>
      <c r="T19" s="104">
        <f>SUM(L19:R19)</f>
        <v>-53189</v>
      </c>
      <c r="U19" s="102"/>
      <c r="V19" s="105">
        <f>SUM(V16:V18)</f>
        <v>-21195110</v>
      </c>
    </row>
    <row r="20" spans="1:32" s="266" customFormat="1" ht="9.75" customHeight="1">
      <c r="A20" s="264"/>
      <c r="B20" s="265"/>
      <c r="C20" s="265"/>
      <c r="D20" s="106"/>
      <c r="E20" s="106"/>
      <c r="F20" s="106"/>
      <c r="G20" s="106"/>
      <c r="H20" s="106"/>
      <c r="I20" s="106"/>
      <c r="J20" s="107"/>
      <c r="K20" s="100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8"/>
    </row>
    <row r="21" spans="1:32" s="256" customFormat="1" ht="21.65" customHeight="1">
      <c r="A21" s="262" t="s">
        <v>186</v>
      </c>
      <c r="B21" s="263"/>
      <c r="C21" s="263"/>
      <c r="D21" s="109"/>
      <c r="E21" s="101"/>
      <c r="F21" s="109"/>
      <c r="G21" s="109"/>
      <c r="H21" s="109"/>
      <c r="I21" s="101"/>
      <c r="J21" s="109"/>
      <c r="K21" s="109"/>
      <c r="L21" s="109"/>
      <c r="M21" s="101"/>
      <c r="N21" s="109"/>
      <c r="O21" s="109"/>
      <c r="P21" s="109"/>
      <c r="Q21" s="109"/>
      <c r="R21" s="109"/>
      <c r="S21" s="101"/>
      <c r="T21" s="101"/>
      <c r="U21" s="101"/>
      <c r="V21" s="109"/>
    </row>
    <row r="22" spans="1:32" s="256" customFormat="1" ht="21.65" customHeight="1">
      <c r="A22" s="256" t="s">
        <v>115</v>
      </c>
      <c r="B22" s="257"/>
      <c r="C22" s="257"/>
      <c r="D22" s="97">
        <v>0</v>
      </c>
      <c r="E22" s="97"/>
      <c r="F22" s="97">
        <v>0</v>
      </c>
      <c r="G22" s="95"/>
      <c r="H22" s="97">
        <v>0</v>
      </c>
      <c r="I22" s="98"/>
      <c r="J22" s="98">
        <v>20058768</v>
      </c>
      <c r="K22" s="98"/>
      <c r="L22" s="95">
        <v>0</v>
      </c>
      <c r="M22" s="91"/>
      <c r="N22" s="95">
        <v>0</v>
      </c>
      <c r="O22" s="95"/>
      <c r="P22" s="95">
        <v>0</v>
      </c>
      <c r="Q22" s="103"/>
      <c r="R22" s="103">
        <v>0</v>
      </c>
      <c r="S22" s="98"/>
      <c r="T22" s="103">
        <f>SUM(L22:R22)</f>
        <v>0</v>
      </c>
      <c r="U22" s="98"/>
      <c r="V22" s="103">
        <f>SUM(D22+F22+H22+J22+T22)</f>
        <v>20058768</v>
      </c>
    </row>
    <row r="23" spans="1:32" s="256" customFormat="1" ht="21.65" customHeight="1">
      <c r="A23" s="211" t="s">
        <v>123</v>
      </c>
      <c r="B23" s="257"/>
      <c r="C23" s="257"/>
      <c r="D23" s="97">
        <v>0</v>
      </c>
      <c r="E23" s="97"/>
      <c r="F23" s="97">
        <v>0</v>
      </c>
      <c r="G23" s="95"/>
      <c r="H23" s="97">
        <v>0</v>
      </c>
      <c r="I23" s="98"/>
      <c r="J23" s="97">
        <v>0</v>
      </c>
      <c r="K23" s="91"/>
      <c r="L23" s="97">
        <v>0</v>
      </c>
      <c r="M23" s="91"/>
      <c r="N23" s="97">
        <v>0</v>
      </c>
      <c r="O23" s="95"/>
      <c r="P23" s="97">
        <v>0</v>
      </c>
      <c r="Q23" s="103"/>
      <c r="R23" s="109">
        <v>290154</v>
      </c>
      <c r="S23" s="98"/>
      <c r="T23" s="103">
        <f>SUM(L23:R23)</f>
        <v>290154</v>
      </c>
      <c r="U23" s="98"/>
      <c r="V23" s="103">
        <f>SUM(D23+F23+H23+J23+T23)</f>
        <v>290154</v>
      </c>
    </row>
    <row r="24" spans="1:32" s="256" customFormat="1" ht="21.65" customHeight="1">
      <c r="A24" s="262" t="s">
        <v>187</v>
      </c>
      <c r="B24" s="263"/>
      <c r="C24" s="263"/>
      <c r="D24" s="133">
        <f>SUM(D22:D23)</f>
        <v>0</v>
      </c>
      <c r="E24" s="97"/>
      <c r="F24" s="133">
        <f>SUM(F22:F23)</f>
        <v>0</v>
      </c>
      <c r="G24" s="95"/>
      <c r="H24" s="133">
        <f>SUM(H22:H23)</f>
        <v>0</v>
      </c>
      <c r="I24" s="101"/>
      <c r="J24" s="110">
        <f>SUM(J22:J23)</f>
        <v>20058768</v>
      </c>
      <c r="K24" s="103"/>
      <c r="L24" s="133">
        <f>SUM(L22:L23)</f>
        <v>0</v>
      </c>
      <c r="M24" s="91"/>
      <c r="N24" s="133">
        <f>SUM(N22:N23)</f>
        <v>0</v>
      </c>
      <c r="O24" s="97"/>
      <c r="P24" s="133">
        <f>SUM(P22:P23)</f>
        <v>0</v>
      </c>
      <c r="Q24" s="109"/>
      <c r="R24" s="110">
        <f>SUM(R22:R23)</f>
        <v>290154</v>
      </c>
      <c r="S24" s="98"/>
      <c r="T24" s="110">
        <f>SUM(T22:T23)</f>
        <v>290154</v>
      </c>
      <c r="U24" s="101"/>
      <c r="V24" s="110">
        <f>SUM(V22:V23)</f>
        <v>20348922</v>
      </c>
    </row>
    <row r="25" spans="1:32" s="256" customFormat="1" ht="21.65" customHeight="1" thickBot="1">
      <c r="A25" s="262" t="s">
        <v>182</v>
      </c>
      <c r="B25" s="263"/>
      <c r="C25" s="263"/>
      <c r="D25" s="111">
        <f>D14+D19+D24</f>
        <v>2973926</v>
      </c>
      <c r="E25" s="98"/>
      <c r="F25" s="111">
        <f>F14+F19+F24</f>
        <v>22506296</v>
      </c>
      <c r="G25" s="98"/>
      <c r="H25" s="111">
        <f>H14+H19+H24</f>
        <v>500000</v>
      </c>
      <c r="I25" s="101"/>
      <c r="J25" s="111">
        <f>J14+J19+J24</f>
        <v>49739138</v>
      </c>
      <c r="K25" s="98"/>
      <c r="L25" s="111">
        <f>L14+L19+L24</f>
        <v>93346</v>
      </c>
      <c r="M25" s="101"/>
      <c r="N25" s="111">
        <f>N14+N19+N24</f>
        <v>161187</v>
      </c>
      <c r="O25" s="98"/>
      <c r="P25" s="111">
        <f>P14+P19+P24</f>
        <v>16556</v>
      </c>
      <c r="Q25" s="98"/>
      <c r="R25" s="111">
        <f>R14+R19+R24</f>
        <v>-602996</v>
      </c>
      <c r="S25" s="101"/>
      <c r="T25" s="111">
        <f>T14+T19+T24</f>
        <v>-331907</v>
      </c>
      <c r="U25" s="101"/>
      <c r="V25" s="111">
        <f>V14+V19+V24</f>
        <v>75387453</v>
      </c>
    </row>
    <row r="26" spans="1:32" ht="21.65" hidden="1" customHeight="1" thickTop="1">
      <c r="A26" s="156"/>
      <c r="B26" s="267"/>
      <c r="C26" s="267"/>
      <c r="D26" s="267"/>
      <c r="E26" s="267"/>
      <c r="F26" s="267"/>
      <c r="G26" s="267"/>
      <c r="H26" s="19"/>
      <c r="I26" s="267"/>
      <c r="J26" s="267"/>
      <c r="K26" s="267"/>
      <c r="L26" s="267"/>
      <c r="M26" s="267"/>
      <c r="N26" s="268"/>
      <c r="O26" s="268"/>
      <c r="P26" s="268"/>
      <c r="Q26" s="268"/>
      <c r="R26" s="268"/>
      <c r="S26" s="268"/>
      <c r="T26" s="268"/>
      <c r="U26" s="267"/>
      <c r="V26" s="115">
        <f>+V25-75387453</f>
        <v>0</v>
      </c>
      <c r="W26" s="209"/>
      <c r="X26" s="209"/>
      <c r="Y26" s="209"/>
      <c r="Z26" s="209"/>
      <c r="AA26" s="209"/>
      <c r="AB26" s="209"/>
      <c r="AC26" s="209"/>
      <c r="AD26" s="209"/>
      <c r="AE26" s="209"/>
      <c r="AF26" s="209"/>
    </row>
    <row r="27" spans="1:32" ht="20.5" thickTop="1">
      <c r="H27" s="19"/>
    </row>
    <row r="28" spans="1:32" ht="24" customHeight="1"/>
    <row r="29" spans="1:32"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</row>
    <row r="30" spans="1:32">
      <c r="H30" s="19"/>
    </row>
    <row r="31" spans="1:32">
      <c r="H31" s="19"/>
      <c r="J31" s="19"/>
    </row>
    <row r="33" spans="1:1">
      <c r="A33" s="156"/>
    </row>
    <row r="56" spans="6:10">
      <c r="H56" s="245"/>
    </row>
    <row r="57" spans="6:10">
      <c r="H57" s="245"/>
    </row>
    <row r="59" spans="6:10">
      <c r="H59" s="245"/>
    </row>
    <row r="60" spans="6:10">
      <c r="F60" s="245"/>
      <c r="J60" s="248"/>
    </row>
    <row r="63" spans="6:10">
      <c r="H63" s="245"/>
    </row>
    <row r="68" spans="8:8">
      <c r="H68" s="245"/>
    </row>
    <row r="71" spans="8:8">
      <c r="H71" s="245"/>
    </row>
    <row r="72" spans="8:8">
      <c r="H72" s="245"/>
    </row>
    <row r="73" spans="8:8">
      <c r="H73" s="245"/>
    </row>
  </sheetData>
  <mergeCells count="9">
    <mergeCell ref="D7:V7"/>
    <mergeCell ref="H8:J8"/>
    <mergeCell ref="L8:T8"/>
    <mergeCell ref="A1:V1"/>
    <mergeCell ref="A2:V2"/>
    <mergeCell ref="A3:V3"/>
    <mergeCell ref="A4:V4"/>
    <mergeCell ref="A5:V5"/>
    <mergeCell ref="A6:V6"/>
  </mergeCells>
  <pageMargins left="0.8" right="0.5" top="1" bottom="0.8" header="0.8" footer="0.3"/>
  <pageSetup paperSize="9" scale="70" firstPageNumber="12" orientation="landscape" useFirstPageNumber="1" r:id="rId1"/>
  <headerFooter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AN75"/>
  <sheetViews>
    <sheetView view="pageBreakPreview" zoomScale="80" zoomScaleNormal="110" zoomScaleSheetLayoutView="80" workbookViewId="0">
      <selection activeCell="Y22" sqref="Y22"/>
    </sheetView>
  </sheetViews>
  <sheetFormatPr defaultColWidth="10.59765625" defaultRowHeight="24" customHeight="1"/>
  <cols>
    <col min="1" max="1" width="48.09765625" style="208" customWidth="1"/>
    <col min="2" max="2" width="7.69921875" style="209" bestFit="1" customWidth="1"/>
    <col min="3" max="3" width="1.3984375" style="209" customWidth="1"/>
    <col min="4" max="4" width="14.09765625" style="247" customWidth="1"/>
    <col min="5" max="5" width="1.3984375" style="247" customWidth="1"/>
    <col min="6" max="6" width="14.09765625" style="247" customWidth="1"/>
    <col min="7" max="7" width="1.3984375" style="247" customWidth="1"/>
    <col min="8" max="8" width="14.09765625" style="247" customWidth="1"/>
    <col min="9" max="9" width="1.3984375" style="247" customWidth="1"/>
    <col min="10" max="10" width="13.8984375" style="245" customWidth="1"/>
    <col min="11" max="11" width="1.3984375" style="245" customWidth="1"/>
    <col min="12" max="12" width="14.09765625" style="245" customWidth="1"/>
    <col min="13" max="13" width="1.3984375" style="245" customWidth="1"/>
    <col min="14" max="14" width="14.09765625" style="245" customWidth="1"/>
    <col min="15" max="15" width="1.3984375" style="245" customWidth="1"/>
    <col min="16" max="16" width="14.09765625" style="245" customWidth="1"/>
    <col min="17" max="17" width="1.3984375" style="245" customWidth="1"/>
    <col min="18" max="18" width="16.59765625" style="245" customWidth="1"/>
    <col min="19" max="19" width="1.3984375" style="245" customWidth="1"/>
    <col min="20" max="20" width="14.09765625" style="245" customWidth="1"/>
    <col min="21" max="21" width="1.3984375" style="245" customWidth="1"/>
    <col min="22" max="22" width="14.09765625" style="245" customWidth="1"/>
    <col min="23" max="23" width="1" style="208" customWidth="1"/>
    <col min="24" max="16384" width="10.59765625" style="208"/>
  </cols>
  <sheetData>
    <row r="1" spans="1:40" s="253" customFormat="1" ht="24" customHeight="1">
      <c r="A1" s="291" t="s">
        <v>0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</row>
    <row r="2" spans="1:40" s="253" customFormat="1" ht="24" customHeight="1">
      <c r="A2" s="291" t="s">
        <v>183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M2" s="252"/>
      <c r="AN2" s="252"/>
    </row>
    <row r="3" spans="1:40" s="253" customFormat="1" ht="24" customHeight="1">
      <c r="A3" s="291" t="s">
        <v>6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</row>
    <row r="4" spans="1:40" s="253" customFormat="1" ht="24" customHeight="1">
      <c r="A4" s="291" t="s">
        <v>132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52"/>
      <c r="X4" s="252"/>
      <c r="Y4" s="254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</row>
    <row r="5" spans="1:40" s="255" customFormat="1" ht="24" customHeight="1">
      <c r="A5" s="291" t="s">
        <v>12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</row>
    <row r="6" spans="1:40" ht="24" customHeight="1">
      <c r="A6" s="292" t="s">
        <v>3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</row>
    <row r="7" spans="1:40" ht="9" customHeight="1"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</row>
    <row r="8" spans="1:40" s="256" customFormat="1" ht="21.65" customHeight="1">
      <c r="B8" s="257"/>
      <c r="C8" s="257"/>
      <c r="D8" s="258"/>
      <c r="E8" s="258"/>
      <c r="F8" s="258"/>
      <c r="G8" s="258"/>
      <c r="H8" s="296" t="s">
        <v>79</v>
      </c>
      <c r="I8" s="296"/>
      <c r="J8" s="296"/>
      <c r="K8" s="258"/>
      <c r="L8" s="296" t="s">
        <v>83</v>
      </c>
      <c r="M8" s="296"/>
      <c r="N8" s="296"/>
      <c r="O8" s="296"/>
      <c r="P8" s="296"/>
      <c r="Q8" s="296"/>
      <c r="R8" s="296"/>
      <c r="S8" s="296"/>
      <c r="T8" s="296"/>
      <c r="U8" s="258"/>
      <c r="V8" s="258"/>
    </row>
    <row r="9" spans="1:40" s="256" customFormat="1" ht="21.65" customHeight="1">
      <c r="B9" s="257"/>
      <c r="C9" s="257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69" t="s">
        <v>190</v>
      </c>
      <c r="S9" s="258"/>
      <c r="T9" s="258"/>
      <c r="U9" s="258"/>
      <c r="V9" s="258"/>
    </row>
    <row r="10" spans="1:40" s="256" customFormat="1" ht="21.65" customHeight="1">
      <c r="B10" s="257"/>
      <c r="C10" s="257"/>
      <c r="D10" s="258"/>
      <c r="E10" s="258"/>
      <c r="F10" s="258"/>
      <c r="G10" s="258"/>
      <c r="H10" s="258"/>
      <c r="I10" s="258"/>
      <c r="J10" s="259"/>
      <c r="K10" s="258"/>
      <c r="L10" s="258" t="s">
        <v>137</v>
      </c>
      <c r="M10" s="258"/>
      <c r="N10" s="258" t="s">
        <v>141</v>
      </c>
      <c r="O10" s="258"/>
      <c r="P10" s="258" t="s">
        <v>142</v>
      </c>
      <c r="Q10" s="258"/>
      <c r="R10" s="258" t="s">
        <v>191</v>
      </c>
      <c r="S10" s="258"/>
      <c r="T10" s="258" t="s">
        <v>143</v>
      </c>
      <c r="U10" s="258"/>
      <c r="V10" s="258"/>
    </row>
    <row r="11" spans="1:40" s="256" customFormat="1" ht="21.65" customHeight="1">
      <c r="B11" s="257"/>
      <c r="C11" s="257"/>
      <c r="D11" s="258" t="s">
        <v>146</v>
      </c>
      <c r="E11" s="258"/>
      <c r="F11" s="258" t="s">
        <v>147</v>
      </c>
      <c r="G11" s="258"/>
      <c r="H11" s="258" t="s">
        <v>149</v>
      </c>
      <c r="I11" s="258"/>
      <c r="J11" s="258" t="s">
        <v>150</v>
      </c>
      <c r="K11" s="258"/>
      <c r="L11" s="258" t="s">
        <v>140</v>
      </c>
      <c r="M11" s="258"/>
      <c r="N11" s="258" t="s">
        <v>152</v>
      </c>
      <c r="O11" s="258"/>
      <c r="P11" s="258" t="s">
        <v>139</v>
      </c>
      <c r="Q11" s="258"/>
      <c r="R11" s="258" t="s">
        <v>160</v>
      </c>
      <c r="S11" s="258"/>
      <c r="T11" s="258" t="s">
        <v>155</v>
      </c>
      <c r="U11" s="258"/>
      <c r="V11" s="258" t="s">
        <v>144</v>
      </c>
    </row>
    <row r="12" spans="1:40" s="256" customFormat="1" ht="21.65" customHeight="1">
      <c r="B12" s="260" t="s">
        <v>4</v>
      </c>
      <c r="C12" s="260"/>
      <c r="D12" s="261" t="s">
        <v>158</v>
      </c>
      <c r="E12" s="258"/>
      <c r="F12" s="261" t="s">
        <v>159</v>
      </c>
      <c r="G12" s="258"/>
      <c r="H12" s="261" t="s">
        <v>161</v>
      </c>
      <c r="I12" s="258"/>
      <c r="J12" s="261" t="s">
        <v>162</v>
      </c>
      <c r="K12" s="258"/>
      <c r="L12" s="261" t="s">
        <v>192</v>
      </c>
      <c r="M12" s="258"/>
      <c r="N12" s="261" t="s">
        <v>164</v>
      </c>
      <c r="O12" s="258"/>
      <c r="P12" s="261" t="s">
        <v>167</v>
      </c>
      <c r="Q12" s="258"/>
      <c r="R12" s="261" t="s">
        <v>108</v>
      </c>
      <c r="S12" s="258"/>
      <c r="T12" s="261" t="s">
        <v>156</v>
      </c>
      <c r="U12" s="258"/>
      <c r="V12" s="261" t="s">
        <v>156</v>
      </c>
    </row>
    <row r="13" spans="1:40" s="256" customFormat="1" ht="10.75" customHeight="1">
      <c r="B13" s="260"/>
      <c r="C13" s="260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</row>
    <row r="14" spans="1:40" s="256" customFormat="1" ht="21.65" customHeight="1">
      <c r="B14" s="270"/>
      <c r="C14" s="270"/>
      <c r="D14" s="31"/>
      <c r="E14" s="20"/>
      <c r="F14" s="31"/>
      <c r="G14" s="20"/>
      <c r="H14" s="31"/>
      <c r="I14" s="32"/>
      <c r="J14" s="20"/>
      <c r="K14" s="258"/>
      <c r="L14" s="31"/>
      <c r="M14" s="32"/>
      <c r="N14" s="31"/>
      <c r="O14" s="31"/>
      <c r="P14" s="31"/>
      <c r="Q14" s="31"/>
      <c r="R14" s="31"/>
      <c r="S14" s="32"/>
      <c r="T14" s="31"/>
      <c r="U14" s="32"/>
      <c r="V14" s="20"/>
    </row>
    <row r="15" spans="1:40" s="256" customFormat="1" ht="21.65" customHeight="1">
      <c r="A15" s="262" t="s">
        <v>184</v>
      </c>
      <c r="D15" s="117">
        <v>2973926</v>
      </c>
      <c r="E15" s="116"/>
      <c r="F15" s="117">
        <v>22506296</v>
      </c>
      <c r="G15" s="117"/>
      <c r="H15" s="117">
        <v>500000</v>
      </c>
      <c r="I15" s="116"/>
      <c r="J15" s="117">
        <v>56602515</v>
      </c>
      <c r="K15" s="116"/>
      <c r="L15" s="117">
        <v>94528</v>
      </c>
      <c r="M15" s="117"/>
      <c r="N15" s="117">
        <v>161187</v>
      </c>
      <c r="O15" s="117"/>
      <c r="P15" s="117">
        <v>12913</v>
      </c>
      <c r="Q15" s="117"/>
      <c r="R15" s="117">
        <v>-482956</v>
      </c>
      <c r="S15" s="117"/>
      <c r="T15" s="117">
        <f>SUM(L15:R15)</f>
        <v>-214328</v>
      </c>
      <c r="U15" s="117"/>
      <c r="V15" s="117">
        <f>SUM(D15:J15,T15)</f>
        <v>82368409</v>
      </c>
    </row>
    <row r="16" spans="1:40" s="256" customFormat="1" ht="21.65" customHeight="1">
      <c r="A16" s="262" t="s">
        <v>171</v>
      </c>
      <c r="B16" s="263"/>
      <c r="C16" s="263"/>
      <c r="D16" s="93"/>
      <c r="E16" s="93"/>
      <c r="F16" s="93"/>
      <c r="G16" s="93"/>
      <c r="H16" s="91"/>
      <c r="I16" s="94"/>
      <c r="J16" s="93"/>
      <c r="K16" s="92"/>
      <c r="L16" s="93"/>
      <c r="M16" s="94"/>
      <c r="N16" s="94"/>
      <c r="O16" s="94"/>
      <c r="P16" s="94"/>
      <c r="Q16" s="94"/>
      <c r="R16" s="94"/>
      <c r="S16" s="94"/>
      <c r="T16" s="94"/>
      <c r="U16" s="94"/>
      <c r="V16" s="93"/>
    </row>
    <row r="17" spans="1:32" s="256" customFormat="1" ht="21.65" customHeight="1">
      <c r="A17" s="256" t="s">
        <v>173</v>
      </c>
      <c r="B17" s="257">
        <v>13</v>
      </c>
      <c r="C17" s="263"/>
      <c r="D17" s="119">
        <v>284</v>
      </c>
      <c r="E17" s="118"/>
      <c r="F17" s="119">
        <v>45271</v>
      </c>
      <c r="G17" s="119"/>
      <c r="H17" s="93">
        <v>0</v>
      </c>
      <c r="I17" s="118"/>
      <c r="J17" s="93">
        <v>0</v>
      </c>
      <c r="K17" s="118"/>
      <c r="L17" s="119">
        <v>-45555</v>
      </c>
      <c r="M17" s="120"/>
      <c r="N17" s="93">
        <v>0</v>
      </c>
      <c r="O17" s="91"/>
      <c r="P17" s="93">
        <v>0</v>
      </c>
      <c r="Q17" s="117"/>
      <c r="R17" s="93">
        <v>0</v>
      </c>
      <c r="S17" s="120"/>
      <c r="T17" s="119">
        <f>SUM(L17:R17)</f>
        <v>-45555</v>
      </c>
      <c r="U17" s="121"/>
      <c r="V17" s="93">
        <f>SUM(D17:J17,T17)</f>
        <v>0</v>
      </c>
    </row>
    <row r="18" spans="1:32" s="256" customFormat="1" ht="21.65" customHeight="1">
      <c r="A18" s="256" t="s">
        <v>174</v>
      </c>
      <c r="B18" s="257">
        <v>13</v>
      </c>
      <c r="C18" s="257"/>
      <c r="D18" s="91">
        <v>0</v>
      </c>
      <c r="E18" s="91"/>
      <c r="F18" s="91">
        <v>0</v>
      </c>
      <c r="G18" s="117"/>
      <c r="H18" s="91">
        <v>0</v>
      </c>
      <c r="I18" s="117"/>
      <c r="J18" s="91">
        <v>0</v>
      </c>
      <c r="K18" s="117"/>
      <c r="L18" s="117">
        <v>1971</v>
      </c>
      <c r="M18" s="117"/>
      <c r="N18" s="91">
        <v>0</v>
      </c>
      <c r="O18" s="91"/>
      <c r="P18" s="91">
        <v>0</v>
      </c>
      <c r="Q18" s="117"/>
      <c r="R18" s="91">
        <v>0</v>
      </c>
      <c r="S18" s="117"/>
      <c r="T18" s="117">
        <f>SUM(L18:R18)</f>
        <v>1971</v>
      </c>
      <c r="U18" s="121"/>
      <c r="V18" s="117">
        <f>SUM(D18:J18,T18)</f>
        <v>1971</v>
      </c>
    </row>
    <row r="19" spans="1:32" s="256" customFormat="1" ht="21.65" customHeight="1">
      <c r="A19" s="256" t="s">
        <v>175</v>
      </c>
      <c r="B19" s="257">
        <v>17</v>
      </c>
      <c r="C19" s="257"/>
      <c r="D19" s="132">
        <v>0</v>
      </c>
      <c r="E19" s="97"/>
      <c r="F19" s="132">
        <v>0</v>
      </c>
      <c r="G19" s="122"/>
      <c r="H19" s="132">
        <v>0</v>
      </c>
      <c r="I19" s="121"/>
      <c r="J19" s="271">
        <v>-22870152</v>
      </c>
      <c r="K19" s="121"/>
      <c r="L19" s="271">
        <v>0</v>
      </c>
      <c r="M19" s="117"/>
      <c r="N19" s="132">
        <v>0</v>
      </c>
      <c r="O19" s="91"/>
      <c r="P19" s="132">
        <v>0</v>
      </c>
      <c r="Q19" s="117"/>
      <c r="R19" s="132">
        <v>0</v>
      </c>
      <c r="S19" s="117"/>
      <c r="T19" s="271">
        <f>SUM(L19:R19)</f>
        <v>0</v>
      </c>
      <c r="U19" s="122"/>
      <c r="V19" s="271">
        <f>SUM(D19:J19,T19)</f>
        <v>-22870152</v>
      </c>
    </row>
    <row r="20" spans="1:32" s="256" customFormat="1" ht="21.65" customHeight="1">
      <c r="A20" s="262" t="s">
        <v>185</v>
      </c>
      <c r="B20" s="263"/>
      <c r="C20" s="263"/>
      <c r="D20" s="105">
        <f>SUM(D17:D19)</f>
        <v>284</v>
      </c>
      <c r="E20" s="102"/>
      <c r="F20" s="105">
        <f>SUM(F17:F19)</f>
        <v>45271</v>
      </c>
      <c r="G20" s="98"/>
      <c r="H20" s="96">
        <f>SUM(H17:H19)</f>
        <v>0</v>
      </c>
      <c r="I20" s="102"/>
      <c r="J20" s="105">
        <f>SUM(J17:J19)</f>
        <v>-22870152</v>
      </c>
      <c r="K20" s="92"/>
      <c r="L20" s="105">
        <f>SUM(L17:L19)</f>
        <v>-43584</v>
      </c>
      <c r="M20" s="94"/>
      <c r="N20" s="96">
        <f>SUM(N17:N19)</f>
        <v>0</v>
      </c>
      <c r="O20" s="91"/>
      <c r="P20" s="96">
        <f>SUM(P17:P19)</f>
        <v>0</v>
      </c>
      <c r="Q20" s="91"/>
      <c r="R20" s="96">
        <f>SUM(R17:R19)</f>
        <v>0</v>
      </c>
      <c r="S20" s="94"/>
      <c r="T20" s="105">
        <f>SUM(T17:T19)</f>
        <v>-43584</v>
      </c>
      <c r="U20" s="102"/>
      <c r="V20" s="105">
        <f>SUM(V17:V19)</f>
        <v>-22868181</v>
      </c>
    </row>
    <row r="21" spans="1:32" s="266" customFormat="1" ht="9.75" customHeight="1">
      <c r="A21" s="264"/>
      <c r="B21" s="265"/>
      <c r="C21" s="265"/>
      <c r="D21" s="93"/>
      <c r="E21" s="93"/>
      <c r="F21" s="93"/>
      <c r="G21" s="93"/>
      <c r="H21" s="93"/>
      <c r="I21" s="93"/>
      <c r="J21" s="94"/>
      <c r="K21" s="92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123"/>
      <c r="Z21" s="256"/>
    </row>
    <row r="22" spans="1:32" s="256" customFormat="1" ht="21.65" customHeight="1">
      <c r="A22" s="262" t="s">
        <v>186</v>
      </c>
      <c r="B22" s="263"/>
      <c r="C22" s="263"/>
      <c r="D22" s="97"/>
      <c r="E22" s="93"/>
      <c r="F22" s="97"/>
      <c r="G22" s="97"/>
      <c r="H22" s="97"/>
      <c r="I22" s="93"/>
      <c r="J22" s="97"/>
      <c r="K22" s="97"/>
      <c r="L22" s="97"/>
      <c r="M22" s="93"/>
      <c r="N22" s="97"/>
      <c r="O22" s="97"/>
      <c r="P22" s="97"/>
      <c r="Q22" s="97"/>
      <c r="R22" s="97"/>
      <c r="S22" s="93"/>
      <c r="T22" s="93"/>
      <c r="U22" s="93"/>
      <c r="V22" s="97"/>
    </row>
    <row r="23" spans="1:32" s="256" customFormat="1" ht="21.65" customHeight="1">
      <c r="A23" s="256" t="s">
        <v>115</v>
      </c>
      <c r="B23" s="257"/>
      <c r="C23" s="257"/>
      <c r="D23" s="91">
        <v>0</v>
      </c>
      <c r="E23" s="91"/>
      <c r="F23" s="91">
        <v>0</v>
      </c>
      <c r="G23" s="91"/>
      <c r="H23" s="91">
        <v>0</v>
      </c>
      <c r="I23" s="117"/>
      <c r="J23" s="117">
        <f>'SI (9ด)'!H43</f>
        <v>18647990</v>
      </c>
      <c r="K23" s="117"/>
      <c r="L23" s="91">
        <v>0</v>
      </c>
      <c r="M23" s="91"/>
      <c r="N23" s="91">
        <v>0</v>
      </c>
      <c r="O23" s="91"/>
      <c r="P23" s="91">
        <v>0</v>
      </c>
      <c r="Q23" s="117"/>
      <c r="R23" s="91">
        <v>0</v>
      </c>
      <c r="S23" s="91"/>
      <c r="T23" s="91">
        <f>SUM(L23:R23)</f>
        <v>0</v>
      </c>
      <c r="U23" s="124"/>
      <c r="V23" s="117">
        <f>SUM(D23:J23,T23)</f>
        <v>18647990</v>
      </c>
    </row>
    <row r="24" spans="1:32" s="256" customFormat="1" ht="21.65" customHeight="1">
      <c r="A24" s="211" t="s">
        <v>123</v>
      </c>
      <c r="B24" s="257"/>
      <c r="C24" s="257"/>
      <c r="D24" s="132">
        <v>0</v>
      </c>
      <c r="E24" s="97"/>
      <c r="F24" s="132">
        <v>0</v>
      </c>
      <c r="G24" s="97"/>
      <c r="H24" s="132">
        <v>0</v>
      </c>
      <c r="I24" s="121"/>
      <c r="J24" s="271">
        <v>0</v>
      </c>
      <c r="K24" s="121"/>
      <c r="L24" s="132">
        <v>0</v>
      </c>
      <c r="M24" s="91"/>
      <c r="N24" s="132">
        <v>0</v>
      </c>
      <c r="O24" s="91"/>
      <c r="P24" s="132">
        <v>0</v>
      </c>
      <c r="Q24" s="117"/>
      <c r="R24" s="271">
        <f>'SCI (9ด)'!G15</f>
        <v>608150</v>
      </c>
      <c r="S24" s="117"/>
      <c r="T24" s="271">
        <f>SUM(L24:R24)</f>
        <v>608150</v>
      </c>
      <c r="U24" s="124"/>
      <c r="V24" s="271">
        <f>SUM(D24:J24,T24)</f>
        <v>608150</v>
      </c>
    </row>
    <row r="25" spans="1:32" s="256" customFormat="1" ht="21.65" customHeight="1">
      <c r="A25" s="262" t="s">
        <v>187</v>
      </c>
      <c r="B25" s="263"/>
      <c r="C25" s="263"/>
      <c r="D25" s="133">
        <f>SUM(D23:D24)</f>
        <v>0</v>
      </c>
      <c r="E25" s="97"/>
      <c r="F25" s="133">
        <f>SUM(F23:F24)</f>
        <v>0</v>
      </c>
      <c r="G25" s="95"/>
      <c r="H25" s="133">
        <f>SUM(H23:H24)</f>
        <v>0</v>
      </c>
      <c r="I25" s="93"/>
      <c r="J25" s="110">
        <f>SUM(J23:J24)</f>
        <v>18647990</v>
      </c>
      <c r="K25" s="95"/>
      <c r="L25" s="133">
        <f>SUM(L23:L24)</f>
        <v>0</v>
      </c>
      <c r="M25" s="91"/>
      <c r="N25" s="133">
        <f>SUM(N23:N24)</f>
        <v>0</v>
      </c>
      <c r="O25" s="97"/>
      <c r="P25" s="133">
        <f>SUM(P23:P24)</f>
        <v>0</v>
      </c>
      <c r="Q25" s="97"/>
      <c r="R25" s="110">
        <f>SUM(R23:R24)</f>
        <v>608150</v>
      </c>
      <c r="S25" s="98"/>
      <c r="T25" s="110">
        <f>SUM(T23:T24)</f>
        <v>608150</v>
      </c>
      <c r="U25" s="101"/>
      <c r="V25" s="110">
        <f>SUM(V23:V24)</f>
        <v>19256140</v>
      </c>
    </row>
    <row r="26" spans="1:32" s="256" customFormat="1" ht="21.65" customHeight="1" thickBot="1">
      <c r="A26" s="262" t="s">
        <v>188</v>
      </c>
      <c r="B26" s="263"/>
      <c r="C26" s="263"/>
      <c r="D26" s="111">
        <f>D15+D20+D25</f>
        <v>2974210</v>
      </c>
      <c r="E26" s="98"/>
      <c r="F26" s="111">
        <f>F15+F20+F25</f>
        <v>22551567</v>
      </c>
      <c r="G26" s="98"/>
      <c r="H26" s="111">
        <f>H15+H20+H25</f>
        <v>500000</v>
      </c>
      <c r="I26" s="101"/>
      <c r="J26" s="111">
        <f>J15+J20+J25</f>
        <v>52380353</v>
      </c>
      <c r="K26" s="98"/>
      <c r="L26" s="111">
        <f>L15+L20+L25</f>
        <v>50944</v>
      </c>
      <c r="M26" s="101"/>
      <c r="N26" s="111">
        <f>N15+N20+N25</f>
        <v>161187</v>
      </c>
      <c r="O26" s="98"/>
      <c r="P26" s="111">
        <f>P15+P20+P25</f>
        <v>12913</v>
      </c>
      <c r="Q26" s="98"/>
      <c r="R26" s="111">
        <f>R15+R20+R25</f>
        <v>125194</v>
      </c>
      <c r="S26" s="101"/>
      <c r="T26" s="111">
        <f>T15+T20+T25</f>
        <v>350238</v>
      </c>
      <c r="U26" s="101"/>
      <c r="V26" s="111">
        <f>V15+V20+V25</f>
        <v>78756368</v>
      </c>
    </row>
    <row r="27" spans="1:32" ht="21.65" hidden="1" customHeight="1" thickTop="1">
      <c r="A27" s="156"/>
      <c r="B27" s="267"/>
      <c r="C27" s="267"/>
      <c r="D27" s="125">
        <f>D26-SFP!H97</f>
        <v>0</v>
      </c>
      <c r="E27" s="125"/>
      <c r="F27" s="125">
        <f>F26-SFP!H99</f>
        <v>0</v>
      </c>
      <c r="G27" s="125"/>
      <c r="H27" s="125">
        <f>H26-SFP!H104</f>
        <v>0</v>
      </c>
      <c r="I27" s="125"/>
      <c r="J27" s="125">
        <f>J26-SFP!H105</f>
        <v>0</v>
      </c>
      <c r="K27" s="125"/>
      <c r="L27" s="125"/>
      <c r="M27" s="125"/>
      <c r="N27" s="125"/>
      <c r="O27" s="125"/>
      <c r="P27" s="125"/>
      <c r="Q27" s="125"/>
      <c r="R27" s="125"/>
      <c r="S27" s="125"/>
      <c r="T27" s="125">
        <f>T26-SFP!H106</f>
        <v>0</v>
      </c>
      <c r="U27" s="125"/>
      <c r="V27" s="125">
        <f>V26-SFP!H109</f>
        <v>0</v>
      </c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</row>
    <row r="28" spans="1:32" ht="20.5" thickTop="1">
      <c r="D28" s="14"/>
      <c r="E28" s="14"/>
      <c r="F28" s="14"/>
      <c r="G28" s="14"/>
      <c r="H28" s="93"/>
      <c r="I28" s="14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32" ht="24" customHeight="1">
      <c r="A29" s="156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</row>
    <row r="30" spans="1:32" ht="24" customHeight="1">
      <c r="D30" s="14"/>
      <c r="E30" s="14"/>
      <c r="F30" s="14"/>
      <c r="G30" s="14"/>
      <c r="H30" s="14"/>
      <c r="I30" s="14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1" spans="1:32" ht="20">
      <c r="D31" s="14"/>
      <c r="E31" s="14"/>
      <c r="F31" s="14"/>
      <c r="G31" s="14"/>
      <c r="H31" s="93"/>
      <c r="I31" s="14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32" ht="24" customHeight="1">
      <c r="D32" s="14"/>
      <c r="E32" s="14"/>
      <c r="F32" s="14"/>
      <c r="G32" s="14"/>
      <c r="H32" s="14"/>
      <c r="I32" s="14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</row>
    <row r="33" spans="4:22" ht="20">
      <c r="D33" s="14"/>
      <c r="E33" s="14"/>
      <c r="F33" s="14"/>
      <c r="G33" s="14"/>
      <c r="H33" s="93"/>
      <c r="I33" s="14"/>
      <c r="J33" s="93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</row>
    <row r="34" spans="4:22" ht="24" customHeight="1">
      <c r="D34" s="14"/>
      <c r="E34" s="14"/>
      <c r="F34" s="14"/>
      <c r="G34" s="14"/>
      <c r="H34" s="14"/>
      <c r="I34" s="14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</row>
    <row r="58" spans="6:10" ht="20">
      <c r="H58" s="245"/>
    </row>
    <row r="59" spans="6:10" ht="20">
      <c r="H59" s="245"/>
    </row>
    <row r="61" spans="6:10" ht="20">
      <c r="H61" s="245"/>
    </row>
    <row r="62" spans="6:10" ht="20">
      <c r="F62" s="245"/>
      <c r="J62" s="248"/>
    </row>
    <row r="65" spans="8:8" ht="20">
      <c r="H65" s="245"/>
    </row>
    <row r="70" spans="8:8" ht="20">
      <c r="H70" s="245"/>
    </row>
    <row r="73" spans="8:8" ht="20">
      <c r="H73" s="245"/>
    </row>
    <row r="74" spans="8:8" ht="20">
      <c r="H74" s="245"/>
    </row>
    <row r="75" spans="8:8" ht="20">
      <c r="H75" s="245"/>
    </row>
  </sheetData>
  <mergeCells count="9">
    <mergeCell ref="L8:T8"/>
    <mergeCell ref="H8:J8"/>
    <mergeCell ref="A1:V1"/>
    <mergeCell ref="A2:V2"/>
    <mergeCell ref="A3:V3"/>
    <mergeCell ref="A4:V4"/>
    <mergeCell ref="A5:V5"/>
    <mergeCell ref="A6:V6"/>
    <mergeCell ref="D7:V7"/>
  </mergeCells>
  <pageMargins left="0.8" right="0.5" top="1" bottom="0.8" header="0.8" footer="0.3"/>
  <pageSetup paperSize="9" scale="70" firstPageNumber="13" orientation="landscape" useFirstPageNumber="1" r:id="rId1"/>
  <headerFooter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7d32c8-ae64-4fb1-8f79-be300f566466" xsi:nil="true"/>
    <lcf76f155ced4ddcb4097134ff3c332f xmlns="cae9638f-f962-42b3-a239-732d7983806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5986B6D8D7DF41A0AAC7C31CDFD20B" ma:contentTypeVersion="14" ma:contentTypeDescription="Create a new document." ma:contentTypeScope="" ma:versionID="39158bda67a6d071d5ade337f161c75c">
  <xsd:schema xmlns:xsd="http://www.w3.org/2001/XMLSchema" xmlns:xs="http://www.w3.org/2001/XMLSchema" xmlns:p="http://schemas.microsoft.com/office/2006/metadata/properties" xmlns:ns2="cae9638f-f962-42b3-a239-732d7983806d" xmlns:ns3="877d32c8-ae64-4fb1-8f79-be300f566466" targetNamespace="http://schemas.microsoft.com/office/2006/metadata/properties" ma:root="true" ma:fieldsID="c87da1667047c432accf3efcfe5073fb" ns2:_="" ns3:_="">
    <xsd:import namespace="cae9638f-f962-42b3-a239-732d7983806d"/>
    <xsd:import namespace="877d32c8-ae64-4fb1-8f79-be300f5664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e9638f-f962-42b3-a239-732d798380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bfa5231f-7f72-467b-8943-2b944794ea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d32c8-ae64-4fb1-8f79-be300f56646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eff3ad15-060a-4d53-9714-a8ea1b9b8b82}" ma:internalName="TaxCatchAll" ma:showField="CatchAllData" ma:web="877d32c8-ae64-4fb1-8f79-be300f5664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718EA4-AE82-41D0-8059-C26E52D2E65A}">
  <ds:schemaRefs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877d32c8-ae64-4fb1-8f79-be300f566466"/>
    <ds:schemaRef ds:uri="http://schemas.openxmlformats.org/package/2006/metadata/core-properties"/>
    <ds:schemaRef ds:uri="cae9638f-f962-42b3-a239-732d7983806d"/>
  </ds:schemaRefs>
</ds:datastoreItem>
</file>

<file path=customXml/itemProps2.xml><?xml version="1.0" encoding="utf-8"?>
<ds:datastoreItem xmlns:ds="http://schemas.openxmlformats.org/officeDocument/2006/customXml" ds:itemID="{3E26BC0D-BFA0-40BD-974C-9E5A19D377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e9638f-f962-42b3-a239-732d7983806d"/>
    <ds:schemaRef ds:uri="877d32c8-ae64-4fb1-8f79-be300f5664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C67C4D-4BEF-4233-8EE5-383BBF9ECD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SFP</vt:lpstr>
      <vt:lpstr>SI (3ด)</vt:lpstr>
      <vt:lpstr>SCI (3ด)</vt:lpstr>
      <vt:lpstr>SI (9ด)</vt:lpstr>
      <vt:lpstr>SCI (9ด)</vt:lpstr>
      <vt:lpstr>SCE รวม PY</vt:lpstr>
      <vt:lpstr>SCE รวม CY</vt:lpstr>
      <vt:lpstr>SCE เฉพาะกิจการ PY</vt:lpstr>
      <vt:lpstr>SCE เฉพาะกิจการ CY</vt:lpstr>
      <vt:lpstr>SCF </vt:lpstr>
      <vt:lpstr>'SCE เฉพาะกิจการ CY'!Print_Area</vt:lpstr>
      <vt:lpstr>'SCE รวม CY'!Print_Area</vt:lpstr>
      <vt:lpstr>'SCF '!Print_Area</vt:lpstr>
      <vt:lpstr>'SCI (9ด)'!Print_Area</vt:lpstr>
      <vt:lpstr>SFP!Print_Area</vt:lpstr>
      <vt:lpstr>'SI (9ด)'!Print_Area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Sueadang, Ailada</cp:lastModifiedBy>
  <cp:revision/>
  <cp:lastPrinted>2022-11-01T12:02:04Z</cp:lastPrinted>
  <dcterms:created xsi:type="dcterms:W3CDTF">2001-07-26T07:12:28Z</dcterms:created>
  <dcterms:modified xsi:type="dcterms:W3CDTF">2022-11-02T08:11:28Z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0x010100645986B6D8D7DF41A0AAC7C31CDFD20B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2021-07-04T13:09:59Z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eafeb8df-0159-477d-b1b4-de51c28dfa56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  <property fmtid="{D5CDD505-2E9C-101B-9397-08002B2CF9AE}" pid="11" name="MSIP_Label_4f4ea80f-a0ae-406d-afcf-5378e9d5ac87_Enabled">
    <vt:lpwstr>true</vt:lpwstr>
  </property>
  <property fmtid="{D5CDD505-2E9C-101B-9397-08002B2CF9AE}" pid="12" name="MSIP_Label_4f4ea80f-a0ae-406d-afcf-5378e9d5ac87_SetDate">
    <vt:lpwstr>2022-10-18T12:46:12Z</vt:lpwstr>
  </property>
  <property fmtid="{D5CDD505-2E9C-101B-9397-08002B2CF9AE}" pid="13" name="MSIP_Label_4f4ea80f-a0ae-406d-afcf-5378e9d5ac87_Method">
    <vt:lpwstr>Privileged</vt:lpwstr>
  </property>
  <property fmtid="{D5CDD505-2E9C-101B-9397-08002B2CF9AE}" pid="14" name="MSIP_Label_4f4ea80f-a0ae-406d-afcf-5378e9d5ac87_Name">
    <vt:lpwstr>General</vt:lpwstr>
  </property>
  <property fmtid="{D5CDD505-2E9C-101B-9397-08002B2CF9AE}" pid="15" name="MSIP_Label_4f4ea80f-a0ae-406d-afcf-5378e9d5ac87_SiteId">
    <vt:lpwstr>833df664-61c8-4af0-bcce-b9eed5f10e5a</vt:lpwstr>
  </property>
  <property fmtid="{D5CDD505-2E9C-101B-9397-08002B2CF9AE}" pid="16" name="MSIP_Label_4f4ea80f-a0ae-406d-afcf-5378e9d5ac87_ActionId">
    <vt:lpwstr>c882de28-5155-4896-a708-e4b6763f4e3e</vt:lpwstr>
  </property>
  <property fmtid="{D5CDD505-2E9C-101B-9397-08002B2CF9AE}" pid="17" name="MSIP_Label_4f4ea80f-a0ae-406d-afcf-5378e9d5ac87_ContentBits">
    <vt:lpwstr>0</vt:lpwstr>
  </property>
</Properties>
</file>